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date1904="1" showInkAnnotation="0" autoCompressPictures="0"/>
  <bookViews>
    <workbookView xWindow="1020" yWindow="220" windowWidth="23540" windowHeight="14500" tabRatio="500"/>
  </bookViews>
  <sheets>
    <sheet name="LTTE" sheetId="1" r:id="rId1"/>
    <sheet name="Pi" sheetId="2" r:id="rId2"/>
    <sheet name="batfish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" i="1" l="1"/>
  <c r="E61" i="1"/>
  <c r="E60" i="1"/>
  <c r="K16" i="1"/>
  <c r="J16" i="1"/>
  <c r="I16" i="1"/>
  <c r="D16" i="1"/>
  <c r="E16" i="1"/>
  <c r="F16" i="1"/>
  <c r="G16" i="1"/>
  <c r="H16" i="1"/>
  <c r="C16" i="1"/>
  <c r="K15" i="1"/>
  <c r="J15" i="1"/>
  <c r="I15" i="1"/>
  <c r="H15" i="1"/>
  <c r="G15" i="1"/>
  <c r="F15" i="1"/>
  <c r="D15" i="1"/>
  <c r="E15" i="1"/>
  <c r="C15" i="1"/>
  <c r="V36" i="1"/>
  <c r="Q4" i="1"/>
  <c r="Q10" i="1"/>
  <c r="Q16" i="1"/>
  <c r="Q22" i="1"/>
  <c r="Q28" i="1"/>
  <c r="Q34" i="1"/>
  <c r="Q40" i="1"/>
  <c r="Q46" i="1"/>
  <c r="Q52" i="1"/>
  <c r="Q58" i="1"/>
  <c r="Q64" i="1"/>
  <c r="Q70" i="1"/>
  <c r="Q9" i="1"/>
  <c r="Q15" i="1"/>
  <c r="Q21" i="1"/>
  <c r="Q27" i="1"/>
  <c r="Q33" i="1"/>
  <c r="Q39" i="1"/>
  <c r="Q45" i="1"/>
  <c r="Q51" i="1"/>
  <c r="Q57" i="1"/>
  <c r="Q63" i="1"/>
  <c r="Q69" i="1"/>
  <c r="Q75" i="1"/>
  <c r="V41" i="1"/>
  <c r="Q8" i="1"/>
  <c r="Q14" i="1"/>
  <c r="Q20" i="1"/>
  <c r="Q26" i="1"/>
  <c r="Q32" i="1"/>
  <c r="Q38" i="1"/>
  <c r="Q44" i="1"/>
  <c r="Q50" i="1"/>
  <c r="Q56" i="1"/>
  <c r="Q62" i="1"/>
  <c r="Q68" i="1"/>
  <c r="Q74" i="1"/>
  <c r="V38" i="1"/>
  <c r="Q7" i="1"/>
  <c r="Q13" i="1"/>
  <c r="Q19" i="1"/>
  <c r="Q25" i="1"/>
  <c r="Q31" i="1"/>
  <c r="Q37" i="1"/>
  <c r="Q43" i="1"/>
  <c r="Q49" i="1"/>
  <c r="Q55" i="1"/>
  <c r="Q61" i="1"/>
  <c r="Q67" i="1"/>
  <c r="Q73" i="1"/>
  <c r="V40" i="1"/>
  <c r="Q6" i="1"/>
  <c r="Q12" i="1"/>
  <c r="Q18" i="1"/>
  <c r="Q24" i="1"/>
  <c r="Q30" i="1"/>
  <c r="Q36" i="1"/>
  <c r="Q42" i="1"/>
  <c r="Q48" i="1"/>
  <c r="Q54" i="1"/>
  <c r="Q60" i="1"/>
  <c r="Q66" i="1"/>
  <c r="Q72" i="1"/>
  <c r="V37" i="1"/>
  <c r="Q71" i="1"/>
  <c r="Q65" i="1"/>
  <c r="Q59" i="1"/>
  <c r="Q53" i="1"/>
  <c r="Q47" i="1"/>
  <c r="Q41" i="1"/>
  <c r="Q35" i="1"/>
  <c r="Q29" i="1"/>
  <c r="Q23" i="1"/>
  <c r="Q17" i="1"/>
  <c r="Q11" i="1"/>
  <c r="Q5" i="1"/>
  <c r="V39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U15" i="3"/>
  <c r="T52" i="3"/>
  <c r="T46" i="3"/>
  <c r="T40" i="3"/>
  <c r="T34" i="3"/>
  <c r="T28" i="3"/>
  <c r="T22" i="3"/>
  <c r="T16" i="3"/>
  <c r="T10" i="3"/>
  <c r="T4" i="3"/>
  <c r="G23" i="3"/>
  <c r="P52" i="3"/>
  <c r="L52" i="3"/>
  <c r="P46" i="3"/>
  <c r="L46" i="3"/>
  <c r="P40" i="3"/>
  <c r="L40" i="3"/>
  <c r="P34" i="3"/>
  <c r="L34" i="3"/>
  <c r="P28" i="3"/>
  <c r="L28" i="3"/>
  <c r="P22" i="3"/>
  <c r="L22" i="3"/>
  <c r="P16" i="3"/>
  <c r="L16" i="3"/>
  <c r="P10" i="3"/>
  <c r="L10" i="3"/>
  <c r="P4" i="3"/>
  <c r="L4" i="3"/>
  <c r="T58" i="2"/>
  <c r="P58" i="2"/>
  <c r="T57" i="2"/>
  <c r="P57" i="2"/>
  <c r="T56" i="2"/>
  <c r="P56" i="2"/>
  <c r="T55" i="2"/>
  <c r="P55" i="2"/>
  <c r="T54" i="2"/>
  <c r="P54" i="2"/>
  <c r="T53" i="2"/>
  <c r="P53" i="2"/>
  <c r="T52" i="2"/>
  <c r="P52" i="2"/>
  <c r="T51" i="2"/>
  <c r="P51" i="2"/>
  <c r="T50" i="2"/>
  <c r="P50" i="2"/>
  <c r="T49" i="2"/>
  <c r="P49" i="2"/>
  <c r="T48" i="2"/>
  <c r="P48" i="2"/>
  <c r="T47" i="2"/>
  <c r="P47" i="2"/>
  <c r="T46" i="2"/>
  <c r="P46" i="2"/>
  <c r="T45" i="2"/>
  <c r="P45" i="2"/>
  <c r="T44" i="2"/>
  <c r="P44" i="2"/>
  <c r="T43" i="2"/>
  <c r="P43" i="2"/>
  <c r="T42" i="2"/>
  <c r="P42" i="2"/>
  <c r="T41" i="2"/>
  <c r="P41" i="2"/>
  <c r="T40" i="2"/>
  <c r="P40" i="2"/>
  <c r="T39" i="2"/>
  <c r="P39" i="2"/>
  <c r="T38" i="2"/>
  <c r="P38" i="2"/>
  <c r="T37" i="2"/>
  <c r="P37" i="2"/>
  <c r="T36" i="2"/>
  <c r="P36" i="2"/>
  <c r="T35" i="2"/>
  <c r="P35" i="2"/>
  <c r="T34" i="2"/>
  <c r="P34" i="2"/>
  <c r="T33" i="2"/>
  <c r="P33" i="2"/>
  <c r="T32" i="2"/>
  <c r="P32" i="2"/>
  <c r="T31" i="2"/>
  <c r="P31" i="2"/>
  <c r="T30" i="2"/>
  <c r="P30" i="2"/>
  <c r="T29" i="2"/>
  <c r="P29" i="2"/>
  <c r="T28" i="2"/>
  <c r="P28" i="2"/>
  <c r="T27" i="2"/>
  <c r="P27" i="2"/>
  <c r="T26" i="2"/>
  <c r="P26" i="2"/>
  <c r="T25" i="2"/>
  <c r="P25" i="2"/>
  <c r="T24" i="2"/>
  <c r="P24" i="2"/>
  <c r="T23" i="2"/>
  <c r="P23" i="2"/>
  <c r="T22" i="2"/>
  <c r="P22" i="2"/>
  <c r="T21" i="2"/>
  <c r="P21" i="2"/>
  <c r="T20" i="2"/>
  <c r="P20" i="2"/>
  <c r="T19" i="2"/>
  <c r="P19" i="2"/>
  <c r="T18" i="2"/>
  <c r="P18" i="2"/>
  <c r="T17" i="2"/>
  <c r="P17" i="2"/>
  <c r="T16" i="2"/>
  <c r="P16" i="2"/>
  <c r="T15" i="2"/>
  <c r="P15" i="2"/>
  <c r="T14" i="2"/>
  <c r="P14" i="2"/>
  <c r="T13" i="2"/>
  <c r="P13" i="2"/>
  <c r="T12" i="2"/>
  <c r="P12" i="2"/>
  <c r="T11" i="2"/>
  <c r="P11" i="2"/>
  <c r="T10" i="2"/>
  <c r="P10" i="2"/>
  <c r="T9" i="2"/>
  <c r="P9" i="2"/>
  <c r="T8" i="2"/>
  <c r="P8" i="2"/>
  <c r="T7" i="2"/>
  <c r="P7" i="2"/>
  <c r="T6" i="2"/>
  <c r="P6" i="2"/>
  <c r="T5" i="2"/>
  <c r="P5" i="2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I33" i="1"/>
  <c r="I34" i="1"/>
  <c r="I35" i="1"/>
  <c r="I36" i="1"/>
  <c r="I37" i="1"/>
  <c r="I38" i="1"/>
  <c r="I39" i="1"/>
  <c r="I40" i="1"/>
  <c r="I41" i="1"/>
  <c r="I42" i="1"/>
  <c r="G43" i="2"/>
  <c r="F43" i="2"/>
  <c r="F44" i="2"/>
  <c r="E44" i="2"/>
  <c r="D43" i="2"/>
  <c r="C44" i="2"/>
  <c r="C43" i="2"/>
  <c r="H43" i="2"/>
  <c r="H44" i="2"/>
  <c r="I42" i="2"/>
  <c r="G44" i="2"/>
  <c r="E43" i="2"/>
  <c r="D44" i="2"/>
  <c r="I25" i="2"/>
  <c r="C13" i="2"/>
  <c r="I12" i="2"/>
  <c r="I3" i="2"/>
  <c r="I4" i="2"/>
  <c r="I5" i="2"/>
  <c r="I6" i="2"/>
  <c r="I7" i="2"/>
  <c r="I8" i="2"/>
  <c r="I9" i="2"/>
  <c r="I10" i="2"/>
  <c r="I11" i="2"/>
  <c r="I13" i="2"/>
  <c r="J33" i="1"/>
  <c r="J34" i="1"/>
  <c r="J35" i="1"/>
  <c r="J36" i="1"/>
  <c r="J37" i="1"/>
  <c r="J38" i="1"/>
  <c r="J39" i="1"/>
  <c r="J40" i="1"/>
  <c r="J41" i="1"/>
  <c r="J42" i="1"/>
  <c r="I43" i="1"/>
  <c r="K41" i="1"/>
  <c r="I26" i="1"/>
  <c r="I27" i="1"/>
  <c r="I25" i="1"/>
  <c r="H28" i="1"/>
  <c r="J27" i="1"/>
  <c r="J19" i="1"/>
  <c r="J20" i="1"/>
  <c r="J21" i="1"/>
  <c r="J22" i="1"/>
  <c r="J23" i="1"/>
  <c r="J24" i="1"/>
  <c r="J25" i="1"/>
  <c r="J26" i="1"/>
  <c r="J28" i="1"/>
  <c r="K27" i="1"/>
  <c r="K19" i="1"/>
  <c r="K20" i="1"/>
  <c r="K21" i="1"/>
  <c r="K22" i="1"/>
  <c r="K23" i="1"/>
  <c r="K24" i="1"/>
  <c r="K25" i="1"/>
  <c r="K26" i="1"/>
  <c r="K28" i="1"/>
  <c r="G28" i="1"/>
  <c r="F28" i="1"/>
  <c r="E28" i="1"/>
  <c r="D28" i="1"/>
  <c r="C28" i="1"/>
  <c r="J14" i="1"/>
  <c r="K14" i="1"/>
  <c r="I14" i="1"/>
  <c r="D42" i="1"/>
  <c r="E42" i="1"/>
  <c r="F42" i="1"/>
  <c r="G42" i="1"/>
  <c r="H42" i="1"/>
  <c r="K33" i="1"/>
  <c r="K34" i="1"/>
  <c r="K35" i="1"/>
  <c r="K36" i="1"/>
  <c r="K37" i="1"/>
  <c r="K38" i="1"/>
  <c r="K39" i="1"/>
  <c r="K40" i="1"/>
  <c r="K42" i="1"/>
  <c r="C42" i="1"/>
  <c r="I5" i="1"/>
  <c r="I6" i="1"/>
  <c r="I7" i="1"/>
  <c r="I8" i="1"/>
  <c r="I9" i="1"/>
  <c r="I10" i="1"/>
  <c r="I11" i="1"/>
  <c r="I12" i="1"/>
  <c r="I13" i="1"/>
  <c r="J5" i="1"/>
  <c r="J6" i="1"/>
  <c r="J7" i="1"/>
  <c r="J8" i="1"/>
  <c r="J9" i="1"/>
  <c r="J10" i="1"/>
  <c r="J11" i="1"/>
  <c r="J12" i="1"/>
  <c r="J13" i="1"/>
  <c r="K5" i="1"/>
  <c r="K6" i="1"/>
  <c r="K7" i="1"/>
  <c r="K8" i="1"/>
  <c r="K9" i="1"/>
  <c r="K10" i="1"/>
  <c r="K11" i="1"/>
  <c r="K12" i="1"/>
  <c r="K13" i="1"/>
  <c r="H13" i="2"/>
  <c r="G13" i="2"/>
  <c r="F13" i="2"/>
  <c r="E13" i="2"/>
  <c r="D13" i="2"/>
  <c r="I19" i="1"/>
  <c r="I20" i="1"/>
  <c r="I21" i="1"/>
  <c r="I22" i="1"/>
  <c r="I23" i="1"/>
  <c r="I24" i="1"/>
  <c r="I28" i="1"/>
  <c r="I41" i="2"/>
  <c r="I24" i="2"/>
  <c r="H14" i="2"/>
  <c r="G14" i="2"/>
  <c r="F14" i="2"/>
  <c r="E14" i="2"/>
  <c r="D14" i="2"/>
  <c r="C14" i="2"/>
  <c r="A20" i="3"/>
  <c r="I40" i="2"/>
  <c r="I23" i="2"/>
  <c r="I39" i="2"/>
  <c r="I22" i="2"/>
  <c r="I38" i="2"/>
  <c r="I21" i="2"/>
  <c r="I36" i="2"/>
  <c r="C34" i="2"/>
  <c r="D34" i="2"/>
  <c r="E34" i="2"/>
  <c r="F34" i="2"/>
  <c r="G34" i="2"/>
  <c r="H34" i="2"/>
  <c r="I34" i="2"/>
  <c r="I33" i="2"/>
  <c r="I32" i="2"/>
  <c r="I31" i="2"/>
  <c r="I20" i="2"/>
  <c r="I19" i="2"/>
  <c r="I18" i="2"/>
  <c r="I17" i="2"/>
</calcChain>
</file>

<file path=xl/comments1.xml><?xml version="1.0" encoding="utf-8"?>
<comments xmlns="http://schemas.openxmlformats.org/spreadsheetml/2006/main">
  <authors>
    <author>ismail - [2010]</author>
  </authors>
  <commentList>
    <comment ref="S18" authorId="0">
      <text/>
    </comment>
  </commentList>
</comments>
</file>

<file path=xl/sharedStrings.xml><?xml version="1.0" encoding="utf-8"?>
<sst xmlns="http://schemas.openxmlformats.org/spreadsheetml/2006/main" count="422" uniqueCount="148">
  <si>
    <t>Left</t>
    <phoneticPr fontId="3" type="noConversion"/>
  </si>
  <si>
    <t>HT2</t>
    <phoneticPr fontId="3" type="noConversion"/>
  </si>
  <si>
    <t>CT2</t>
    <phoneticPr fontId="3" type="noConversion"/>
  </si>
  <si>
    <t>HT1</t>
    <phoneticPr fontId="3" type="noConversion"/>
  </si>
  <si>
    <t>CT1</t>
    <phoneticPr fontId="3" type="noConversion"/>
  </si>
  <si>
    <t>HT3</t>
    <phoneticPr fontId="3" type="noConversion"/>
  </si>
  <si>
    <t>CT3</t>
    <phoneticPr fontId="3" type="noConversion"/>
  </si>
  <si>
    <t>date</t>
    <phoneticPr fontId="3" type="noConversion"/>
  </si>
  <si>
    <t>time</t>
    <phoneticPr fontId="3" type="noConversion"/>
  </si>
  <si>
    <t>Salinity</t>
    <phoneticPr fontId="3" type="noConversion"/>
  </si>
  <si>
    <t>PAR</t>
    <phoneticPr fontId="3" type="noConversion"/>
  </si>
  <si>
    <t>HT avg</t>
    <phoneticPr fontId="3" type="noConversion"/>
  </si>
  <si>
    <t>CT avg</t>
    <phoneticPr fontId="3" type="noConversion"/>
  </si>
  <si>
    <t>Total avg</t>
    <phoneticPr fontId="3" type="noConversion"/>
  </si>
  <si>
    <t>Temperature</t>
    <phoneticPr fontId="3" type="noConversion"/>
  </si>
  <si>
    <t>Pi and my tanks</t>
    <phoneticPr fontId="3" type="noConversion"/>
  </si>
  <si>
    <t>left-most</t>
    <phoneticPr fontId="3" type="noConversion"/>
  </si>
  <si>
    <t>used 4 pi LiCor sensor</t>
    <phoneticPr fontId="3" type="noConversion"/>
  </si>
  <si>
    <r>
      <t xml:space="preserve">PAR </t>
    </r>
    <r>
      <rPr>
        <sz val="10"/>
        <rFont val="Verdana"/>
      </rPr>
      <t>(umol/m2/s)</t>
    </r>
    <phoneticPr fontId="3" type="noConversion"/>
  </si>
  <si>
    <t>w/ heater</t>
    <phoneticPr fontId="3" type="noConversion"/>
  </si>
  <si>
    <t>w/heater</t>
    <phoneticPr fontId="3" type="noConversion"/>
  </si>
  <si>
    <t>Average</t>
    <phoneticPr fontId="3" type="noConversion"/>
  </si>
  <si>
    <t>Batfish tank</t>
    <phoneticPr fontId="3" type="noConversion"/>
  </si>
  <si>
    <t>65-70</t>
    <phoneticPr fontId="3" type="noConversion"/>
  </si>
  <si>
    <t>LTTE tanks</t>
    <phoneticPr fontId="3" type="noConversion"/>
  </si>
  <si>
    <t>coral collection dates: 11/23, 12/7, 12/21, 1/25, _____, _______</t>
    <phoneticPr fontId="3" type="noConversion"/>
  </si>
  <si>
    <t>avg</t>
    <phoneticPr fontId="3" type="noConversion"/>
  </si>
  <si>
    <t>avg</t>
    <phoneticPr fontId="3" type="noConversion"/>
  </si>
  <si>
    <t>150-250</t>
    <phoneticPr fontId="3" type="noConversion"/>
  </si>
  <si>
    <t>overcast day</t>
    <phoneticPr fontId="3" type="noConversion"/>
  </si>
  <si>
    <t>sunny day</t>
    <phoneticPr fontId="3" type="noConversion"/>
  </si>
  <si>
    <t>230-250</t>
    <phoneticPr fontId="3" type="noConversion"/>
  </si>
  <si>
    <t>sunny day</t>
    <phoneticPr fontId="3" type="noConversion"/>
  </si>
  <si>
    <t>Salinity</t>
    <phoneticPr fontId="3" type="noConversion"/>
  </si>
  <si>
    <t>Temp</t>
    <phoneticPr fontId="3" type="noConversion"/>
  </si>
  <si>
    <t>60-80</t>
  </si>
  <si>
    <t>overcast day</t>
  </si>
  <si>
    <t>avg</t>
  </si>
  <si>
    <t xml:space="preserve">Could use these in mesocosms to ensure that they can survive. </t>
  </si>
  <si>
    <t>Time</t>
  </si>
  <si>
    <t>Date</t>
  </si>
  <si>
    <t>turned off cooling system so all tanks should be at the same temperature</t>
  </si>
  <si>
    <t>1) Fix lights and measure across tanks (may need shade cloth)</t>
  </si>
  <si>
    <t>2) Check on stability of temperature after installing 3 heaters</t>
  </si>
  <si>
    <t>3) Collect more fish, amphipods, and gastropods at Haikou</t>
  </si>
  <si>
    <t>4) Malaysian student assignments</t>
  </si>
  <si>
    <t>A) Measure light, salinity, TA, pH, temperature</t>
  </si>
  <si>
    <t>B) Measure biomass of organisms in the tank</t>
  </si>
  <si>
    <t>C) Clean tanks</t>
  </si>
  <si>
    <t>95-145</t>
  </si>
  <si>
    <t>hazy day</t>
  </si>
  <si>
    <t>Coral Inventory</t>
  </si>
  <si>
    <t>my experiment</t>
  </si>
  <si>
    <t>Nikki</t>
  </si>
  <si>
    <t>Pdam nubbins</t>
  </si>
  <si>
    <t>S. hystrix colonies</t>
  </si>
  <si>
    <t>Pdam colonies</t>
  </si>
  <si>
    <t>5) Move corals from my farm into mesocosms</t>
  </si>
  <si>
    <t xml:space="preserve">In this tank, there are 24 nubbins from Nikki and 22 of mine still alive (from LTTE experiment). </t>
  </si>
  <si>
    <t>210-350</t>
  </si>
  <si>
    <t>12 or 13</t>
  </si>
  <si>
    <t>more than 10</t>
  </si>
  <si>
    <t>P. lobata colonies</t>
  </si>
  <si>
    <t xml:space="preserve">other Pda nubbins </t>
  </si>
  <si>
    <t xml:space="preserve">CT2 tank had one nubbin die, and it was removed. </t>
  </si>
  <si>
    <t xml:space="preserve">Corals were collected in October and nubbins were made on 10-15-10 by OK. </t>
  </si>
  <si>
    <t>stdev</t>
  </si>
  <si>
    <t>one light broken</t>
  </si>
  <si>
    <t>average</t>
  </si>
  <si>
    <t>D) Move rocks to center of tanks and overlay with plastic sheets to place corals on.</t>
  </si>
  <si>
    <t xml:space="preserve">6) Measure light, temperature, and salinity in my LTTE tanks. </t>
  </si>
  <si>
    <t>sunset</t>
  </si>
  <si>
    <t>total</t>
  </si>
  <si>
    <t>If 72, could put 12 nubbins/tank</t>
  </si>
  <si>
    <r>
      <t>PAR</t>
    </r>
    <r>
      <rPr>
        <b/>
        <sz val="10"/>
        <rFont val="Verdana"/>
      </rPr>
      <t xml:space="preserve"> (light)</t>
    </r>
  </si>
  <si>
    <t>Average</t>
  </si>
  <si>
    <t>160-210</t>
  </si>
  <si>
    <t>sunny</t>
  </si>
  <si>
    <t>HT1: one nubbin found dead on 4-25-11</t>
  </si>
  <si>
    <t>Remaining nubbins as of 4-25-11</t>
  </si>
  <si>
    <t>HT1</t>
  </si>
  <si>
    <t>CT1</t>
  </si>
  <si>
    <t>HT2</t>
  </si>
  <si>
    <t>CT2</t>
  </si>
  <si>
    <t>HT3</t>
  </si>
  <si>
    <t>CT3</t>
  </si>
  <si>
    <t>delta T</t>
  </si>
  <si>
    <t xml:space="preserve">CT3 tank was drained of seawater inadvertently in the beginning of the experiment, so suffered some mortality. </t>
  </si>
  <si>
    <t xml:space="preserve">One coral was removed from tank CT3 after this incident. </t>
  </si>
  <si>
    <t xml:space="preserve">Nubbins acclimated in batfish tank at 26C for 5 weeks prior to start of experiment.  </t>
  </si>
  <si>
    <t>Batfish tank had similar light profile to experimental tanks.</t>
  </si>
  <si>
    <t>25-35</t>
  </si>
  <si>
    <t>Date: 2011.05.05</t>
  </si>
  <si>
    <t>treatment</t>
  </si>
  <si>
    <t>time</t>
  </si>
  <si>
    <t>PAR</t>
  </si>
  <si>
    <t>H</t>
  </si>
  <si>
    <t>Mesocosm</t>
  </si>
  <si>
    <t>Big Tank</t>
  </si>
  <si>
    <t>C</t>
  </si>
  <si>
    <t>control</t>
  </si>
  <si>
    <t>high</t>
  </si>
  <si>
    <t>Tank</t>
  </si>
  <si>
    <t>R1</t>
  </si>
  <si>
    <t>R2</t>
  </si>
  <si>
    <t>R3</t>
  </si>
  <si>
    <r>
      <t>R</t>
    </r>
    <r>
      <rPr>
        <vertAlign val="subscript"/>
        <sz val="11"/>
        <color theme="1"/>
        <rFont val="Calibri"/>
        <family val="2"/>
        <scheme val="minor"/>
      </rPr>
      <t>average</t>
    </r>
  </si>
  <si>
    <t>7:00</t>
  </si>
  <si>
    <t>0700</t>
  </si>
  <si>
    <t>H1</t>
  </si>
  <si>
    <t>8:00</t>
  </si>
  <si>
    <t>C1</t>
  </si>
  <si>
    <t>9:00</t>
  </si>
  <si>
    <t>H2</t>
  </si>
  <si>
    <t>10:00</t>
  </si>
  <si>
    <t>C2</t>
  </si>
  <si>
    <t>11:00</t>
  </si>
  <si>
    <t>H3</t>
  </si>
  <si>
    <t>12:00</t>
  </si>
  <si>
    <t>C3</t>
  </si>
  <si>
    <t>13:00</t>
  </si>
  <si>
    <t>0800</t>
  </si>
  <si>
    <t>14:00</t>
  </si>
  <si>
    <t>15:00</t>
  </si>
  <si>
    <t>16:00</t>
  </si>
  <si>
    <t>17:00</t>
  </si>
  <si>
    <t>18:00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</si>
  <si>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</si>
  <si>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</si>
  <si>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</si>
  <si>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</si>
  <si>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</si>
  <si>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</si>
  <si>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</si>
  <si>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</si>
  <si>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</si>
  <si>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</si>
  <si>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Salinity</t>
  </si>
  <si>
    <t>Temperature</t>
  </si>
  <si>
    <t>34,4</t>
  </si>
  <si>
    <t>whole day</t>
  </si>
  <si>
    <t>7-615</t>
  </si>
  <si>
    <t>average PAR</t>
  </si>
  <si>
    <t>tank</t>
  </si>
  <si>
    <t>Remaining nubbins as of 5-25-11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</si>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</sst>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14" fontId="0" fillId="0" borderId="0" xfId="0" applyNumberFormat="1"/>
    <xf numFmtId="20" fontId="0" fillId="0" borderId="0" xfId="0" applyNumberFormat="1"/>
    <xf numFmtId="0" fontId="2" fillId="0" borderId="0" xfId="0" applyFont="1"/>
    <xf numFmtId="0" fontId="1" fillId="0" borderId="0" xfId="0" applyFont="1"/>
    <xf numFmtId="16" fontId="0" fillId="0" borderId="0" xfId="0" applyNumberFormat="1"/>
    <xf numFmtId="20" fontId="0" fillId="0" borderId="0" xfId="0" applyNumberFormat="1" applyFont="1"/>
    <xf numFmtId="14" fontId="0" fillId="2" borderId="0" xfId="0" applyNumberFormat="1" applyFill="1"/>
    <xf numFmtId="0" fontId="0" fillId="2" borderId="0" xfId="0" applyFill="1"/>
    <xf numFmtId="20" fontId="0" fillId="2" borderId="0" xfId="0" applyNumberFormat="1" applyFill="1"/>
    <xf numFmtId="14" fontId="0" fillId="0" borderId="0" xfId="0" applyNumberFormat="1" applyFill="1"/>
    <xf numFmtId="20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12" xfId="0" quotePrefix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6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/>
    <xf numFmtId="0" fontId="6" fillId="0" borderId="21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6" fillId="0" borderId="26" xfId="0" quotePrefix="1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6" fillId="0" borderId="31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0" xfId="0" applyBorder="1"/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Ref>
                <c:f>[1]LiCor!$P$4:$P$15</c:f>
                <c:numCache>
                  <c:formatCode>General</c:formatCode>
                  <c:ptCount val="12"/>
                  <c:pt idx="0">
                    <c:v>7.2200934640509</c:v>
                  </c:pt>
                  <c:pt idx="1">
                    <c:v>37.38133620266029</c:v>
                  </c:pt>
                  <c:pt idx="2">
                    <c:v>108.8465166424038</c:v>
                  </c:pt>
                  <c:pt idx="3">
                    <c:v>55.49329489026358</c:v>
                  </c:pt>
                  <c:pt idx="4">
                    <c:v>263.7447107421196</c:v>
                  </c:pt>
                  <c:pt idx="5">
                    <c:v>259.1556372072505</c:v>
                  </c:pt>
                  <c:pt idx="6">
                    <c:v>131.2636340713972</c:v>
                  </c:pt>
                  <c:pt idx="7">
                    <c:v>62.95078383296875</c:v>
                  </c:pt>
                  <c:pt idx="8">
                    <c:v>25.09049104224029</c:v>
                  </c:pt>
                  <c:pt idx="9">
                    <c:v>13.66256747467349</c:v>
                  </c:pt>
                  <c:pt idx="10">
                    <c:v>3.520478765841476</c:v>
                  </c:pt>
                  <c:pt idx="11">
                    <c:v>0.43234146312925</c:v>
                  </c:pt>
                </c:numCache>
              </c:numRef>
            </c:plus>
            <c:minus>
              <c:numRef>
                <c:f>[1]LiCor!$P$4:$P$15</c:f>
                <c:numCache>
                  <c:formatCode>General</c:formatCode>
                  <c:ptCount val="12"/>
                  <c:pt idx="0">
                    <c:v>7.2200934640509</c:v>
                  </c:pt>
                  <c:pt idx="1">
                    <c:v>37.38133620266029</c:v>
                  </c:pt>
                  <c:pt idx="2">
                    <c:v>108.8465166424038</c:v>
                  </c:pt>
                  <c:pt idx="3">
                    <c:v>55.49329489026358</c:v>
                  </c:pt>
                  <c:pt idx="4">
                    <c:v>263.7447107421196</c:v>
                  </c:pt>
                  <c:pt idx="5">
                    <c:v>259.1556372072505</c:v>
                  </c:pt>
                  <c:pt idx="6">
                    <c:v>131.2636340713972</c:v>
                  </c:pt>
                  <c:pt idx="7">
                    <c:v>62.95078383296875</c:v>
                  </c:pt>
                  <c:pt idx="8">
                    <c:v>25.09049104224029</c:v>
                  </c:pt>
                  <c:pt idx="9">
                    <c:v>13.66256747467349</c:v>
                  </c:pt>
                  <c:pt idx="10">
                    <c:v>3.520478765841476</c:v>
                  </c:pt>
                  <c:pt idx="11">
                    <c:v>0.43234146312925</c:v>
                  </c:pt>
                </c:numCache>
              </c:numRef>
            </c:minus>
          </c:errBars>
          <c:cat>
            <c:numRef>
              <c:f>[1]LiCor!$N$4:$N$15</c:f>
              <c:numCache>
                <c:formatCode>General</c:formatCode>
                <c:ptCount val="12"/>
                <c:pt idx="0">
                  <c:v>0.291666666666667</c:v>
                </c:pt>
                <c:pt idx="1">
                  <c:v>0.333333333333333</c:v>
                </c:pt>
                <c:pt idx="2">
                  <c:v>0.375</c:v>
                </c:pt>
                <c:pt idx="3">
                  <c:v>0.416666666666667</c:v>
                </c:pt>
                <c:pt idx="4">
                  <c:v>0.458333333333333</c:v>
                </c:pt>
                <c:pt idx="5">
                  <c:v>0.5</c:v>
                </c:pt>
                <c:pt idx="6">
                  <c:v>0.541666666666667</c:v>
                </c:pt>
                <c:pt idx="7">
                  <c:v>0.583333333333333</c:v>
                </c:pt>
                <c:pt idx="8">
                  <c:v>0.625</c:v>
                </c:pt>
                <c:pt idx="9">
                  <c:v>0.666666666666667</c:v>
                </c:pt>
                <c:pt idx="10">
                  <c:v>0.708333333333333</c:v>
                </c:pt>
                <c:pt idx="11">
                  <c:v>0.75</c:v>
                </c:pt>
              </c:numCache>
            </c:numRef>
          </c:cat>
          <c:val>
            <c:numRef>
              <c:f>[1]LiCor!$O$4:$O$15</c:f>
              <c:numCache>
                <c:formatCode>General</c:formatCode>
                <c:ptCount val="12"/>
                <c:pt idx="0">
                  <c:v>62.67777777777777</c:v>
                </c:pt>
                <c:pt idx="1">
                  <c:v>252.4222222222222</c:v>
                </c:pt>
                <c:pt idx="2">
                  <c:v>565.4944444444445</c:v>
                </c:pt>
                <c:pt idx="3">
                  <c:v>317.3666666666666</c:v>
                </c:pt>
                <c:pt idx="4">
                  <c:v>795.9333333333333</c:v>
                </c:pt>
                <c:pt idx="5">
                  <c:v>776.8238095238094</c:v>
                </c:pt>
                <c:pt idx="6">
                  <c:v>587.3555555555555</c:v>
                </c:pt>
                <c:pt idx="7">
                  <c:v>409.0444444444445</c:v>
                </c:pt>
                <c:pt idx="8">
                  <c:v>258.4555555555556</c:v>
                </c:pt>
                <c:pt idx="9">
                  <c:v>116.8916666666667</c:v>
                </c:pt>
                <c:pt idx="10">
                  <c:v>69.97277777777778</c:v>
                </c:pt>
                <c:pt idx="11">
                  <c:v>7.98011111111111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586552"/>
        <c:axId val="411589880"/>
      </c:barChart>
      <c:catAx>
        <c:axId val="41158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>
            <a:solidFill>
              <a:schemeClr val="tx1"/>
            </a:solidFill>
          </a:ln>
        </c:spPr>
        <c:crossAx val="411589880"/>
        <c:crosses val="autoZero"/>
        <c:auto val="1"/>
        <c:lblAlgn val="ctr"/>
        <c:lblOffset val="100"/>
        <c:noMultiLvlLbl val="0"/>
      </c:catAx>
      <c:valAx>
        <c:axId val="411589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411586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9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marker>
            <c:symbol val="none"/>
          </c:marker>
          <c:cat>
            <c:numRef>
              <c:f>[1]LiCor!$N$4:$N$15</c:f>
              <c:numCache>
                <c:formatCode>General</c:formatCode>
                <c:ptCount val="12"/>
                <c:pt idx="0">
                  <c:v>0.291666666666667</c:v>
                </c:pt>
                <c:pt idx="1">
                  <c:v>0.333333333333333</c:v>
                </c:pt>
                <c:pt idx="2">
                  <c:v>0.375</c:v>
                </c:pt>
                <c:pt idx="3">
                  <c:v>0.416666666666667</c:v>
                </c:pt>
                <c:pt idx="4">
                  <c:v>0.458333333333333</c:v>
                </c:pt>
                <c:pt idx="5">
                  <c:v>0.5</c:v>
                </c:pt>
                <c:pt idx="6">
                  <c:v>0.541666666666667</c:v>
                </c:pt>
                <c:pt idx="7">
                  <c:v>0.583333333333333</c:v>
                </c:pt>
                <c:pt idx="8">
                  <c:v>0.625</c:v>
                </c:pt>
                <c:pt idx="9">
                  <c:v>0.666666666666667</c:v>
                </c:pt>
                <c:pt idx="10">
                  <c:v>0.708333333333333</c:v>
                </c:pt>
                <c:pt idx="11">
                  <c:v>0.75</c:v>
                </c:pt>
              </c:numCache>
            </c:numRef>
          </c:cat>
          <c:val>
            <c:numRef>
              <c:f>[1]LiCor!$Q$4:$Q$15</c:f>
              <c:numCache>
                <c:formatCode>General</c:formatCode>
                <c:ptCount val="12"/>
                <c:pt idx="0">
                  <c:v>63.76</c:v>
                </c:pt>
                <c:pt idx="1">
                  <c:v>261.9222222222222</c:v>
                </c:pt>
                <c:pt idx="2">
                  <c:v>525.7888888888888</c:v>
                </c:pt>
                <c:pt idx="3">
                  <c:v>311.2666666666666</c:v>
                </c:pt>
                <c:pt idx="4">
                  <c:v>728.1888888888888</c:v>
                </c:pt>
                <c:pt idx="5">
                  <c:v>767.5</c:v>
                </c:pt>
                <c:pt idx="6">
                  <c:v>547.0888888888888</c:v>
                </c:pt>
                <c:pt idx="7">
                  <c:v>395.4444444444444</c:v>
                </c:pt>
                <c:pt idx="8">
                  <c:v>260.2</c:v>
                </c:pt>
                <c:pt idx="9">
                  <c:v>112.65</c:v>
                </c:pt>
                <c:pt idx="10">
                  <c:v>70.73777777777777</c:v>
                </c:pt>
                <c:pt idx="11">
                  <c:v>8.027555555555557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marker>
            <c:symbol val="none"/>
          </c:marker>
          <c:val>
            <c:numRef>
              <c:f>[1]LiCor!$R$4:$R$15</c:f>
              <c:numCache>
                <c:formatCode>General</c:formatCode>
                <c:ptCount val="12"/>
                <c:pt idx="0">
                  <c:v>61.59555555555554</c:v>
                </c:pt>
                <c:pt idx="1">
                  <c:v>242.9222222222222</c:v>
                </c:pt>
                <c:pt idx="2">
                  <c:v>605.2</c:v>
                </c:pt>
                <c:pt idx="3">
                  <c:v>323.4666666666667</c:v>
                </c:pt>
                <c:pt idx="4">
                  <c:v>863.6777777777778</c:v>
                </c:pt>
                <c:pt idx="5">
                  <c:v>837.388888888889</c:v>
                </c:pt>
                <c:pt idx="6">
                  <c:v>627.6222222222221</c:v>
                </c:pt>
                <c:pt idx="7">
                  <c:v>422.6444444444444</c:v>
                </c:pt>
                <c:pt idx="8">
                  <c:v>256.7111111111111</c:v>
                </c:pt>
                <c:pt idx="9">
                  <c:v>121.1333333333333</c:v>
                </c:pt>
                <c:pt idx="10">
                  <c:v>69.20777777777778</c:v>
                </c:pt>
                <c:pt idx="11">
                  <c:v>7.932666666666666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13592"/>
        <c:axId val="411616568"/>
      </c:lineChart>
      <c:catAx>
        <c:axId val="41161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616568"/>
        <c:crosses val="autoZero"/>
        <c:auto val="1"/>
        <c:lblAlgn val="ctr"/>
        <c:lblOffset val="100"/>
        <c:noMultiLvlLbl val="0"/>
      </c:catAx>
      <c:valAx>
        <c:axId val="411616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1613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LTTE!$U$36:$U$41</c:f>
              <c:strCache>
                <c:ptCount val="6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C1</c:v>
                </c:pt>
                <c:pt idx="4">
                  <c:v>C2</c:v>
                </c:pt>
                <c:pt idx="5">
                  <c:v>C3</c:v>
                </c:pt>
              </c:strCache>
            </c:strRef>
          </c:cat>
          <c:val>
            <c:numRef>
              <c:f>LTTE!$V$36:$V$41</c:f>
              <c:numCache>
                <c:formatCode>General</c:formatCode>
                <c:ptCount val="6"/>
                <c:pt idx="0">
                  <c:v>368.6191666666666</c:v>
                </c:pt>
                <c:pt idx="1">
                  <c:v>364.7206666666666</c:v>
                </c:pt>
                <c:pt idx="2">
                  <c:v>376.5358333333333</c:v>
                </c:pt>
                <c:pt idx="3">
                  <c:v>408.1245277777778</c:v>
                </c:pt>
                <c:pt idx="4">
                  <c:v>375.6674722222222</c:v>
                </c:pt>
                <c:pt idx="5">
                  <c:v>229.3518333333333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39000"/>
        <c:axId val="411642008"/>
      </c:barChart>
      <c:catAx>
        <c:axId val="411639000"/>
        <c:scaling>
          <c:orientation val="minMax"/>
        </c:scaling>
        <c:delete val="0"/>
        <c:axPos val="b"/>
        <c:majorTickMark val="out"/>
        <c:minorTickMark val="none"/>
        <c:tickLblPos val="nextTo"/>
        <c:crossAx val="411642008"/>
        <c:crosses val="autoZero"/>
        <c:auto val="1"/>
        <c:lblAlgn val="ctr"/>
        <c:lblOffset val="100"/>
        <c:noMultiLvlLbl val="0"/>
      </c:catAx>
      <c:valAx>
        <c:axId val="411642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1639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18</xdr:row>
      <xdr:rowOff>50800</xdr:rowOff>
    </xdr:from>
    <xdr:to>
      <xdr:col>24</xdr:col>
      <xdr:colOff>762000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139700</xdr:colOff>
      <xdr:row>2</xdr:row>
      <xdr:rowOff>25400</xdr:rowOff>
    </xdr:from>
    <xdr:to>
      <xdr:col>31</xdr:col>
      <xdr:colOff>444500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336550</xdr:colOff>
      <xdr:row>25</xdr:row>
      <xdr:rowOff>38100</xdr:rowOff>
    </xdr:from>
    <xdr:to>
      <xdr:col>30</xdr:col>
      <xdr:colOff>146050</xdr:colOff>
      <xdr:row>40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erson%20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or"/>
      <sheetName val="WTW Cond 340i"/>
      <sheetName val="Sheet3"/>
    </sheetNames>
    <sheetDataSet>
      <sheetData sheetId="0">
        <row r="4">
          <cell r="N4">
            <v>0.29166666666666669</v>
          </cell>
          <cell r="O4">
            <v>62.67777777777777</v>
          </cell>
          <cell r="P4">
            <v>7.2200934640509002</v>
          </cell>
          <cell r="Q4">
            <v>63.76</v>
          </cell>
          <cell r="R4">
            <v>61.595555555555542</v>
          </cell>
        </row>
        <row r="5">
          <cell r="N5">
            <v>0.33333333333333331</v>
          </cell>
          <cell r="O5">
            <v>252.42222222222222</v>
          </cell>
          <cell r="P5">
            <v>37.381336202660286</v>
          </cell>
          <cell r="Q5">
            <v>261.92222222222222</v>
          </cell>
          <cell r="R5">
            <v>242.92222222222225</v>
          </cell>
        </row>
        <row r="6">
          <cell r="N6">
            <v>0.375</v>
          </cell>
          <cell r="O6">
            <v>565.49444444444453</v>
          </cell>
          <cell r="P6">
            <v>108.84651664240376</v>
          </cell>
          <cell r="Q6">
            <v>525.78888888888889</v>
          </cell>
          <cell r="R6">
            <v>605.19999999999993</v>
          </cell>
        </row>
        <row r="7">
          <cell r="N7">
            <v>0.41666666666666669</v>
          </cell>
          <cell r="O7">
            <v>317.36666666666667</v>
          </cell>
          <cell r="P7">
            <v>55.493294890263584</v>
          </cell>
          <cell r="Q7">
            <v>311.26666666666665</v>
          </cell>
          <cell r="R7">
            <v>323.4666666666667</v>
          </cell>
        </row>
        <row r="8">
          <cell r="N8">
            <v>0.45833333333333331</v>
          </cell>
          <cell r="O8">
            <v>795.93333333333339</v>
          </cell>
          <cell r="P8">
            <v>263.74471074211959</v>
          </cell>
          <cell r="Q8">
            <v>728.18888888888887</v>
          </cell>
          <cell r="R8">
            <v>863.67777777777781</v>
          </cell>
        </row>
        <row r="9">
          <cell r="N9">
            <v>0.5</v>
          </cell>
          <cell r="O9">
            <v>776.82380952380947</v>
          </cell>
          <cell r="P9">
            <v>259.15563720725049</v>
          </cell>
          <cell r="Q9">
            <v>767.5</v>
          </cell>
          <cell r="R9">
            <v>837.38888888888903</v>
          </cell>
        </row>
        <row r="10">
          <cell r="N10">
            <v>0.54166666666666663</v>
          </cell>
          <cell r="O10">
            <v>587.3555555555555</v>
          </cell>
          <cell r="P10">
            <v>131.26363407139723</v>
          </cell>
          <cell r="Q10">
            <v>547.08888888888885</v>
          </cell>
          <cell r="R10">
            <v>627.62222222222215</v>
          </cell>
        </row>
        <row r="11">
          <cell r="N11">
            <v>0.58333333333333337</v>
          </cell>
          <cell r="O11">
            <v>409.04444444444448</v>
          </cell>
          <cell r="P11">
            <v>62.950783832968753</v>
          </cell>
          <cell r="Q11">
            <v>395.4444444444444</v>
          </cell>
          <cell r="R11">
            <v>422.64444444444445</v>
          </cell>
        </row>
        <row r="12">
          <cell r="N12">
            <v>0.625</v>
          </cell>
          <cell r="O12">
            <v>258.45555555555558</v>
          </cell>
          <cell r="P12">
            <v>25.090491042240295</v>
          </cell>
          <cell r="Q12">
            <v>260.2</v>
          </cell>
          <cell r="R12">
            <v>256.71111111111105</v>
          </cell>
        </row>
        <row r="13">
          <cell r="N13">
            <v>0.66666666666666663</v>
          </cell>
          <cell r="O13">
            <v>116.89166666666665</v>
          </cell>
          <cell r="P13">
            <v>13.662567474673489</v>
          </cell>
          <cell r="Q13">
            <v>112.65000000000002</v>
          </cell>
          <cell r="R13">
            <v>121.13333333333333</v>
          </cell>
        </row>
        <row r="14">
          <cell r="N14">
            <v>0.70833333333333337</v>
          </cell>
          <cell r="O14">
            <v>69.972777777777779</v>
          </cell>
          <cell r="P14">
            <v>3.5204787658414767</v>
          </cell>
          <cell r="Q14">
            <v>70.737777777777765</v>
          </cell>
          <cell r="R14">
            <v>69.207777777777778</v>
          </cell>
        </row>
        <row r="15">
          <cell r="N15">
            <v>0.75</v>
          </cell>
          <cell r="O15">
            <v>7.9801111111111105</v>
          </cell>
          <cell r="P15">
            <v>0.43234146312924954</v>
          </cell>
          <cell r="Q15">
            <v>8.0275555555555567</v>
          </cell>
          <cell r="R15">
            <v>7.932666666666667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topLeftCell="B50" workbookViewId="0">
      <selection activeCell="E63" sqref="E63"/>
    </sheetView>
  </sheetViews>
  <sheetFormatPr baseColWidth="10" defaultRowHeight="13" x14ac:dyDescent="0"/>
  <cols>
    <col min="1" max="1" width="11.5703125" bestFit="1" customWidth="1"/>
    <col min="2" max="2" width="8" customWidth="1"/>
    <col min="3" max="3" width="6.85546875" customWidth="1"/>
    <col min="4" max="4" width="5.7109375" customWidth="1"/>
    <col min="5" max="5" width="6.85546875" customWidth="1"/>
    <col min="6" max="6" width="6.28515625" customWidth="1"/>
    <col min="7" max="8" width="7.5703125" customWidth="1"/>
    <col min="9" max="9" width="7.42578125" customWidth="1"/>
    <col min="10" max="10" width="9.42578125" customWidth="1"/>
    <col min="11" max="11" width="7.5703125" customWidth="1"/>
  </cols>
  <sheetData>
    <row r="1" spans="1:25" s="12" customFormat="1" ht="14" thickBot="1">
      <c r="A1" s="12" t="s">
        <v>24</v>
      </c>
      <c r="C1" s="12" t="s">
        <v>25</v>
      </c>
      <c r="L1" s="86" t="s">
        <v>92</v>
      </c>
      <c r="M1" s="86"/>
    </row>
    <row r="2" spans="1:25" ht="15" thickBot="1">
      <c r="L2" s="87" t="s">
        <v>39</v>
      </c>
      <c r="M2" s="89" t="s">
        <v>97</v>
      </c>
      <c r="N2" s="90"/>
      <c r="O2" s="90"/>
      <c r="P2" s="90"/>
      <c r="Q2" s="91"/>
      <c r="R2" s="13" t="s">
        <v>93</v>
      </c>
      <c r="S2" t="s">
        <v>94</v>
      </c>
      <c r="T2" t="s">
        <v>95</v>
      </c>
    </row>
    <row r="3" spans="1:25" ht="17" thickBot="1">
      <c r="A3" s="4" t="s">
        <v>74</v>
      </c>
      <c r="C3" t="s">
        <v>0</v>
      </c>
      <c r="F3" t="s">
        <v>17</v>
      </c>
      <c r="L3" s="88"/>
      <c r="M3" s="15" t="s">
        <v>102</v>
      </c>
      <c r="N3" s="16" t="s">
        <v>103</v>
      </c>
      <c r="O3" s="17" t="s">
        <v>104</v>
      </c>
      <c r="P3" s="17" t="s">
        <v>105</v>
      </c>
      <c r="Q3" s="18" t="s">
        <v>106</v>
      </c>
      <c r="R3" s="13" t="s">
        <v>96</v>
      </c>
      <c r="S3">
        <v>7</v>
      </c>
      <c r="T3">
        <v>56.283333333333331</v>
      </c>
    </row>
    <row r="4" spans="1:25" ht="14">
      <c r="A4" t="s">
        <v>7</v>
      </c>
      <c r="B4" t="s">
        <v>8</v>
      </c>
      <c r="C4" t="s">
        <v>3</v>
      </c>
      <c r="D4" t="s">
        <v>4</v>
      </c>
      <c r="E4" t="s">
        <v>1</v>
      </c>
      <c r="F4" t="s">
        <v>2</v>
      </c>
      <c r="G4" t="s">
        <v>5</v>
      </c>
      <c r="H4" t="s">
        <v>6</v>
      </c>
      <c r="I4" t="s">
        <v>11</v>
      </c>
      <c r="J4" t="s">
        <v>12</v>
      </c>
      <c r="K4" t="s">
        <v>13</v>
      </c>
      <c r="L4" s="20" t="s">
        <v>108</v>
      </c>
      <c r="M4" s="21" t="s">
        <v>109</v>
      </c>
      <c r="N4" s="22">
        <v>62.58</v>
      </c>
      <c r="O4" s="23">
        <v>51.97</v>
      </c>
      <c r="P4" s="23">
        <v>54.3</v>
      </c>
      <c r="Q4" s="24">
        <f t="shared" ref="Q4:Q35" si="0">AVERAGE(N4:P4)</f>
        <v>56.283333333333331</v>
      </c>
      <c r="R4" s="14" t="s">
        <v>99</v>
      </c>
      <c r="S4">
        <v>7</v>
      </c>
      <c r="T4">
        <v>68.173333333333332</v>
      </c>
      <c r="V4" t="s">
        <v>75</v>
      </c>
      <c r="W4" t="s">
        <v>66</v>
      </c>
      <c r="X4" t="s">
        <v>100</v>
      </c>
      <c r="Y4" t="s">
        <v>101</v>
      </c>
    </row>
    <row r="5" spans="1:25" ht="14">
      <c r="A5" s="1">
        <v>39163</v>
      </c>
      <c r="B5" s="2">
        <v>0.6875</v>
      </c>
      <c r="C5">
        <v>110</v>
      </c>
      <c r="D5">
        <v>107</v>
      </c>
      <c r="E5">
        <v>69</v>
      </c>
      <c r="F5">
        <v>88</v>
      </c>
      <c r="G5">
        <v>110</v>
      </c>
      <c r="H5">
        <v>90</v>
      </c>
      <c r="I5">
        <f t="shared" ref="I5:I15" si="1">AVERAGE(C5,E5,G5)</f>
        <v>96.333333333333329</v>
      </c>
      <c r="J5">
        <f t="shared" ref="J5:J15" si="2">AVERAGE(D5,F5,H5)</f>
        <v>95</v>
      </c>
      <c r="K5">
        <f t="shared" ref="K5:K15" si="3">AVERAGE(C5:H5)</f>
        <v>95.666666666666671</v>
      </c>
      <c r="L5" s="25"/>
      <c r="M5" s="26" t="s">
        <v>111</v>
      </c>
      <c r="N5" s="27">
        <v>70.55</v>
      </c>
      <c r="O5" s="28">
        <v>73.209999999999994</v>
      </c>
      <c r="P5" s="28">
        <v>60.76</v>
      </c>
      <c r="Q5" s="29">
        <f t="shared" si="0"/>
        <v>68.173333333333332</v>
      </c>
      <c r="R5" s="19" t="s">
        <v>96</v>
      </c>
      <c r="S5">
        <v>7</v>
      </c>
      <c r="T5">
        <v>63.859999999999992</v>
      </c>
      <c r="U5" s="2" t="s">
        <v>107</v>
      </c>
      <c r="V5">
        <f>AVERAGE(Q4:Q9)</f>
        <v>62.67777777777777</v>
      </c>
      <c r="W5">
        <f>STDEV(Q4:Q9)</f>
        <v>7.2200934640509002</v>
      </c>
      <c r="X5">
        <f>AVERAGE(Q5,Q7,Q9)</f>
        <v>63.76</v>
      </c>
      <c r="Y5">
        <f>AVERAGE(Q4,Q6,Q8)</f>
        <v>61.595555555555542</v>
      </c>
    </row>
    <row r="6" spans="1:25" ht="14">
      <c r="A6" s="1">
        <v>39164</v>
      </c>
      <c r="B6" s="2">
        <v>0.64583333333333337</v>
      </c>
      <c r="C6">
        <v>72</v>
      </c>
      <c r="D6">
        <v>78</v>
      </c>
      <c r="E6">
        <v>76</v>
      </c>
      <c r="F6">
        <v>85</v>
      </c>
      <c r="G6">
        <v>87</v>
      </c>
      <c r="H6">
        <v>88</v>
      </c>
      <c r="I6">
        <f t="shared" si="1"/>
        <v>78.333333333333329</v>
      </c>
      <c r="J6">
        <f t="shared" si="2"/>
        <v>83.666666666666671</v>
      </c>
      <c r="K6">
        <f t="shared" si="3"/>
        <v>81</v>
      </c>
      <c r="L6" s="25"/>
      <c r="M6" s="26" t="s">
        <v>113</v>
      </c>
      <c r="N6" s="27">
        <v>56.97</v>
      </c>
      <c r="O6" s="28">
        <v>73.569999999999993</v>
      </c>
      <c r="P6" s="28">
        <v>61.04</v>
      </c>
      <c r="Q6" s="29">
        <f t="shared" si="0"/>
        <v>63.859999999999992</v>
      </c>
      <c r="R6" s="13" t="s">
        <v>99</v>
      </c>
      <c r="S6">
        <v>7</v>
      </c>
      <c r="T6">
        <v>71.086666666666659</v>
      </c>
      <c r="U6" s="2" t="s">
        <v>110</v>
      </c>
      <c r="V6">
        <f>AVERAGE(Q10:Q15)</f>
        <v>252.42222222222222</v>
      </c>
      <c r="W6">
        <f>STDEV(Q10:Q15)</f>
        <v>37.381336202660286</v>
      </c>
      <c r="X6">
        <f>AVERAGE(Q11,Q13,Q15)</f>
        <v>261.92222222222222</v>
      </c>
      <c r="Y6">
        <f>AVERAGE(Q10,Q12,Q14)</f>
        <v>242.92222222222225</v>
      </c>
    </row>
    <row r="7" spans="1:25" ht="14">
      <c r="A7" s="1">
        <v>39165</v>
      </c>
      <c r="B7" s="2">
        <v>0.60416666666666663</v>
      </c>
      <c r="C7">
        <v>535</v>
      </c>
      <c r="D7">
        <v>300</v>
      </c>
      <c r="E7">
        <v>685</v>
      </c>
      <c r="F7">
        <v>342</v>
      </c>
      <c r="G7">
        <v>190</v>
      </c>
      <c r="H7">
        <v>335</v>
      </c>
      <c r="I7">
        <f t="shared" si="1"/>
        <v>470</v>
      </c>
      <c r="J7">
        <f t="shared" si="2"/>
        <v>325.66666666666669</v>
      </c>
      <c r="K7">
        <f t="shared" si="3"/>
        <v>397.83333333333331</v>
      </c>
      <c r="L7" s="25"/>
      <c r="M7" s="26" t="s">
        <v>115</v>
      </c>
      <c r="N7" s="27">
        <v>70.67</v>
      </c>
      <c r="O7" s="28">
        <v>71.739999999999995</v>
      </c>
      <c r="P7" s="28">
        <v>70.849999999999994</v>
      </c>
      <c r="Q7" s="29">
        <f t="shared" si="0"/>
        <v>71.086666666666659</v>
      </c>
      <c r="R7" s="13" t="s">
        <v>96</v>
      </c>
      <c r="S7">
        <v>7</v>
      </c>
      <c r="T7">
        <v>64.643333333333331</v>
      </c>
      <c r="U7" s="2" t="s">
        <v>112</v>
      </c>
      <c r="V7">
        <f>AVERAGE(Q16:Q21)</f>
        <v>565.49444444444453</v>
      </c>
      <c r="W7">
        <f>STDEV(Q16:Q21)</f>
        <v>108.84651664240376</v>
      </c>
      <c r="X7">
        <f>AVERAGE(Q17,Q19,Q21)</f>
        <v>525.78888888888889</v>
      </c>
      <c r="Y7">
        <f>AVERAGE(Q16,Q18,Q20)</f>
        <v>605.19999999999993</v>
      </c>
    </row>
    <row r="8" spans="1:25" ht="14">
      <c r="A8" s="1">
        <v>39166</v>
      </c>
      <c r="B8" s="2">
        <v>0.47916666666666669</v>
      </c>
      <c r="C8">
        <v>510</v>
      </c>
      <c r="D8">
        <v>368</v>
      </c>
      <c r="E8">
        <v>420</v>
      </c>
      <c r="F8">
        <v>500</v>
      </c>
      <c r="G8">
        <v>337</v>
      </c>
      <c r="H8">
        <v>380</v>
      </c>
      <c r="I8">
        <f t="shared" si="1"/>
        <v>422.33333333333331</v>
      </c>
      <c r="J8">
        <f t="shared" si="2"/>
        <v>416</v>
      </c>
      <c r="K8">
        <f t="shared" si="3"/>
        <v>419.16666666666669</v>
      </c>
      <c r="L8" s="25"/>
      <c r="M8" s="26" t="s">
        <v>117</v>
      </c>
      <c r="N8" s="27">
        <v>60.78</v>
      </c>
      <c r="O8" s="28">
        <v>64.55</v>
      </c>
      <c r="P8" s="28">
        <v>68.599999999999994</v>
      </c>
      <c r="Q8" s="29">
        <f t="shared" si="0"/>
        <v>64.643333333333331</v>
      </c>
      <c r="R8" s="13" t="s">
        <v>99</v>
      </c>
      <c r="S8">
        <v>7</v>
      </c>
      <c r="T8">
        <v>52.02</v>
      </c>
      <c r="U8" s="2" t="s">
        <v>114</v>
      </c>
      <c r="V8">
        <f>AVERAGE(Q22:Q27)</f>
        <v>317.36666666666667</v>
      </c>
      <c r="W8">
        <f>STDEV(Q22:Q27)</f>
        <v>55.493294890263584</v>
      </c>
      <c r="X8">
        <f>AVERAGE(Q23,Q25,Q27)</f>
        <v>311.26666666666665</v>
      </c>
      <c r="Y8">
        <f>AVERAGE(Q26,Q24,Q22)</f>
        <v>323.4666666666667</v>
      </c>
    </row>
    <row r="9" spans="1:25" ht="15" thickBot="1">
      <c r="A9" s="1">
        <v>39171</v>
      </c>
      <c r="B9" s="2">
        <v>0.66666666666666663</v>
      </c>
      <c r="C9">
        <v>108</v>
      </c>
      <c r="D9">
        <v>112</v>
      </c>
      <c r="E9">
        <v>113</v>
      </c>
      <c r="F9">
        <v>127</v>
      </c>
      <c r="G9">
        <v>108</v>
      </c>
      <c r="H9">
        <v>117</v>
      </c>
      <c r="I9">
        <f t="shared" si="1"/>
        <v>109.66666666666667</v>
      </c>
      <c r="J9">
        <f t="shared" si="2"/>
        <v>118.66666666666667</v>
      </c>
      <c r="K9">
        <f t="shared" si="3"/>
        <v>114.16666666666667</v>
      </c>
      <c r="L9" s="30"/>
      <c r="M9" s="31" t="s">
        <v>119</v>
      </c>
      <c r="N9" s="32">
        <v>49.34</v>
      </c>
      <c r="O9" s="33">
        <v>47.81</v>
      </c>
      <c r="P9" s="33">
        <v>58.91</v>
      </c>
      <c r="Q9" s="34">
        <f t="shared" si="0"/>
        <v>52.02</v>
      </c>
      <c r="R9" s="13" t="s">
        <v>96</v>
      </c>
      <c r="S9">
        <v>8</v>
      </c>
      <c r="T9">
        <v>291.76666666666665</v>
      </c>
      <c r="U9" s="2" t="s">
        <v>116</v>
      </c>
      <c r="V9">
        <f>AVERAGE(Q28:Q33)</f>
        <v>795.93333333333339</v>
      </c>
      <c r="W9">
        <f>STDEV(Q28:Q33)</f>
        <v>263.74471074211959</v>
      </c>
      <c r="X9">
        <f>AVERAGE(Q29,Q31,Q33)</f>
        <v>728.18888888888887</v>
      </c>
      <c r="Y9">
        <f>AVERAGE(Q32,Q30,Q28)</f>
        <v>863.67777777777781</v>
      </c>
    </row>
    <row r="10" spans="1:25" ht="14">
      <c r="A10" s="1">
        <v>39177</v>
      </c>
      <c r="B10" s="2">
        <v>0.625</v>
      </c>
      <c r="C10">
        <v>171</v>
      </c>
      <c r="D10">
        <v>193</v>
      </c>
      <c r="E10">
        <v>201</v>
      </c>
      <c r="F10">
        <v>231</v>
      </c>
      <c r="G10">
        <v>175</v>
      </c>
      <c r="H10">
        <v>171</v>
      </c>
      <c r="I10">
        <f t="shared" si="1"/>
        <v>182.33333333333334</v>
      </c>
      <c r="J10">
        <f t="shared" si="2"/>
        <v>198.33333333333334</v>
      </c>
      <c r="K10">
        <f t="shared" si="3"/>
        <v>190.33333333333334</v>
      </c>
      <c r="L10" s="35" t="s">
        <v>121</v>
      </c>
      <c r="M10" s="36" t="s">
        <v>109</v>
      </c>
      <c r="N10" s="37">
        <v>258.10000000000002</v>
      </c>
      <c r="O10" s="38">
        <v>319.2</v>
      </c>
      <c r="P10" s="38">
        <v>298</v>
      </c>
      <c r="Q10" s="39">
        <f t="shared" si="0"/>
        <v>291.76666666666665</v>
      </c>
      <c r="R10" s="14" t="s">
        <v>99</v>
      </c>
      <c r="S10">
        <v>8</v>
      </c>
      <c r="T10">
        <v>241.13333333333333</v>
      </c>
      <c r="U10" s="2" t="s">
        <v>118</v>
      </c>
      <c r="V10">
        <f>AVERAGE(Q34:Q39)</f>
        <v>802.44444444444446</v>
      </c>
      <c r="W10">
        <f>STDEV(Q34:Q39)</f>
        <v>259.15563720725049</v>
      </c>
      <c r="X10">
        <f>AVERAGE(Q35,Q37,Q39)</f>
        <v>767.5</v>
      </c>
      <c r="Y10">
        <f>AVERAGE(Q38,Q36,Q34)</f>
        <v>837.38888888888903</v>
      </c>
    </row>
    <row r="11" spans="1:25" ht="14">
      <c r="A11" s="1">
        <v>39184</v>
      </c>
      <c r="B11" s="2">
        <v>0.54166666666666663</v>
      </c>
      <c r="C11">
        <v>684</v>
      </c>
      <c r="D11">
        <v>890</v>
      </c>
      <c r="E11">
        <v>680</v>
      </c>
      <c r="F11">
        <v>875</v>
      </c>
      <c r="G11">
        <v>345</v>
      </c>
      <c r="H11">
        <v>357</v>
      </c>
      <c r="I11">
        <f t="shared" si="1"/>
        <v>569.66666666666663</v>
      </c>
      <c r="J11">
        <f t="shared" si="2"/>
        <v>707.33333333333337</v>
      </c>
      <c r="K11">
        <f t="shared" si="3"/>
        <v>638.5</v>
      </c>
      <c r="L11" s="25"/>
      <c r="M11" s="26" t="s">
        <v>111</v>
      </c>
      <c r="N11" s="27">
        <v>172</v>
      </c>
      <c r="O11" s="28">
        <v>245.2</v>
      </c>
      <c r="P11" s="28">
        <v>306.2</v>
      </c>
      <c r="Q11" s="29">
        <f t="shared" si="0"/>
        <v>241.13333333333333</v>
      </c>
      <c r="R11" s="19" t="s">
        <v>96</v>
      </c>
      <c r="S11">
        <v>8</v>
      </c>
      <c r="T11">
        <v>251.80000000000004</v>
      </c>
      <c r="U11" s="2" t="s">
        <v>120</v>
      </c>
      <c r="V11">
        <f>AVERAGE(Q40:Q45)</f>
        <v>587.3555555555555</v>
      </c>
      <c r="W11">
        <f>STDEV(Q40:Q45)</f>
        <v>131.26363407139723</v>
      </c>
      <c r="X11">
        <f>AVERAGE(Q41,Q43,Q45)</f>
        <v>547.08888888888885</v>
      </c>
      <c r="Y11">
        <f>AVERAGE(Q40,Q42,Q44)</f>
        <v>627.62222222222215</v>
      </c>
    </row>
    <row r="12" spans="1:25" ht="14">
      <c r="A12" s="1">
        <v>39192</v>
      </c>
      <c r="B12" s="6">
        <v>0.75</v>
      </c>
      <c r="C12">
        <v>9</v>
      </c>
      <c r="D12">
        <v>10</v>
      </c>
      <c r="E12">
        <v>10</v>
      </c>
      <c r="F12">
        <v>10</v>
      </c>
      <c r="G12">
        <v>9</v>
      </c>
      <c r="H12">
        <v>9</v>
      </c>
      <c r="I12">
        <f t="shared" si="1"/>
        <v>9.3333333333333339</v>
      </c>
      <c r="J12">
        <f t="shared" si="2"/>
        <v>9.6666666666666661</v>
      </c>
      <c r="K12">
        <f t="shared" si="3"/>
        <v>9.5</v>
      </c>
      <c r="L12" s="25"/>
      <c r="M12" s="26" t="s">
        <v>113</v>
      </c>
      <c r="N12" s="27">
        <v>189</v>
      </c>
      <c r="O12" s="28">
        <v>288.3</v>
      </c>
      <c r="P12" s="28">
        <v>278.10000000000002</v>
      </c>
      <c r="Q12" s="29">
        <f t="shared" si="0"/>
        <v>251.80000000000004</v>
      </c>
      <c r="R12" s="13" t="s">
        <v>99</v>
      </c>
      <c r="S12">
        <v>8</v>
      </c>
      <c r="T12">
        <v>271.76666666666665</v>
      </c>
      <c r="U12" s="2" t="s">
        <v>122</v>
      </c>
      <c r="V12">
        <f>AVERAGE(Q46:Q51)</f>
        <v>409.04444444444448</v>
      </c>
      <c r="W12">
        <f>STDEV(Q46:Q51)</f>
        <v>62.950783832968753</v>
      </c>
      <c r="X12">
        <f>AVERAGE(Q47,Q49,Q51)</f>
        <v>395.4444444444444</v>
      </c>
      <c r="Y12">
        <f>AVERAGE(Q46,Q48,Q50)</f>
        <v>422.64444444444445</v>
      </c>
    </row>
    <row r="13" spans="1:25" ht="14">
      <c r="A13" s="1">
        <v>39196</v>
      </c>
      <c r="B13" s="6">
        <v>0.5625</v>
      </c>
      <c r="C13">
        <v>267</v>
      </c>
      <c r="D13">
        <v>303</v>
      </c>
      <c r="E13">
        <v>341</v>
      </c>
      <c r="F13">
        <v>329</v>
      </c>
      <c r="G13">
        <v>276</v>
      </c>
      <c r="H13">
        <v>224</v>
      </c>
      <c r="I13">
        <f t="shared" si="1"/>
        <v>294.66666666666669</v>
      </c>
      <c r="J13">
        <f t="shared" si="2"/>
        <v>285.33333333333331</v>
      </c>
      <c r="K13">
        <f t="shared" si="3"/>
        <v>290</v>
      </c>
      <c r="L13" s="25"/>
      <c r="M13" s="26" t="s">
        <v>115</v>
      </c>
      <c r="N13" s="27">
        <v>136.4</v>
      </c>
      <c r="O13" s="28">
        <v>349.7</v>
      </c>
      <c r="P13" s="28">
        <v>329.2</v>
      </c>
      <c r="Q13" s="29">
        <f t="shared" si="0"/>
        <v>271.76666666666665</v>
      </c>
      <c r="R13" s="13" t="s">
        <v>96</v>
      </c>
      <c r="S13">
        <v>8</v>
      </c>
      <c r="T13">
        <v>185.20000000000002</v>
      </c>
      <c r="U13" s="2" t="s">
        <v>123</v>
      </c>
      <c r="V13">
        <f>AVERAGE(Q52:Q57)</f>
        <v>258.45555555555558</v>
      </c>
      <c r="W13">
        <f>STDEV(Q52:Q57)</f>
        <v>25.090491042240295</v>
      </c>
      <c r="X13">
        <f>AVERAGE(Q53,Q55,Q57)</f>
        <v>260.2</v>
      </c>
      <c r="Y13">
        <f>AVERAGE(Q52,Q54,Q56)</f>
        <v>256.71111111111105</v>
      </c>
    </row>
    <row r="14" spans="1:25" ht="14">
      <c r="A14" s="1">
        <v>39203</v>
      </c>
      <c r="B14" s="6">
        <v>0.72916666666666663</v>
      </c>
      <c r="C14">
        <v>45</v>
      </c>
      <c r="D14">
        <v>46</v>
      </c>
      <c r="E14">
        <v>44</v>
      </c>
      <c r="F14">
        <v>48</v>
      </c>
      <c r="G14">
        <v>47</v>
      </c>
      <c r="H14">
        <v>46</v>
      </c>
      <c r="I14">
        <f t="shared" si="1"/>
        <v>45.333333333333336</v>
      </c>
      <c r="J14">
        <f t="shared" si="2"/>
        <v>46.666666666666664</v>
      </c>
      <c r="K14">
        <f t="shared" si="3"/>
        <v>46</v>
      </c>
      <c r="L14" s="25"/>
      <c r="M14" s="26" t="s">
        <v>117</v>
      </c>
      <c r="N14" s="27">
        <v>183.5</v>
      </c>
      <c r="O14" s="28">
        <v>223.1</v>
      </c>
      <c r="P14" s="28">
        <v>149</v>
      </c>
      <c r="Q14" s="29">
        <f t="shared" si="0"/>
        <v>185.20000000000002</v>
      </c>
      <c r="R14" s="13" t="s">
        <v>99</v>
      </c>
      <c r="S14">
        <v>8</v>
      </c>
      <c r="T14">
        <v>272.86666666666667</v>
      </c>
      <c r="U14" s="2" t="s">
        <v>124</v>
      </c>
      <c r="V14">
        <f>AVERAGE(Q58:Q63)</f>
        <v>116.89166666666665</v>
      </c>
      <c r="W14">
        <f>STDEV(Q58:Q63)</f>
        <v>13.662567474673489</v>
      </c>
      <c r="X14">
        <f>AVERAGE(Q59,Q61,Q63)</f>
        <v>112.65000000000002</v>
      </c>
      <c r="Y14">
        <f>AVERAGE(Q58,Q60,Q62)</f>
        <v>121.13333333333333</v>
      </c>
    </row>
    <row r="15" spans="1:25" ht="15" thickBot="1">
      <c r="A15" s="1">
        <v>39206</v>
      </c>
      <c r="B15" s="6" t="s">
        <v>140</v>
      </c>
      <c r="C15">
        <f>V36</f>
        <v>368.61916666666662</v>
      </c>
      <c r="D15">
        <f>V39</f>
        <v>408.12452777777776</v>
      </c>
      <c r="E15">
        <f>V37</f>
        <v>364.72066666666666</v>
      </c>
      <c r="F15">
        <f>V40</f>
        <v>375.66747222222216</v>
      </c>
      <c r="G15">
        <f>V38</f>
        <v>376.5358333333333</v>
      </c>
      <c r="H15">
        <f>V41</f>
        <v>229.35183333333336</v>
      </c>
      <c r="I15">
        <f t="shared" si="1"/>
        <v>369.95855555555551</v>
      </c>
      <c r="J15">
        <f t="shared" si="2"/>
        <v>337.71461111111108</v>
      </c>
      <c r="K15">
        <f t="shared" si="3"/>
        <v>353.83658333333329</v>
      </c>
      <c r="L15" s="40"/>
      <c r="M15" s="41" t="s">
        <v>119</v>
      </c>
      <c r="N15" s="42">
        <v>257.8</v>
      </c>
      <c r="O15" s="43">
        <v>290.7</v>
      </c>
      <c r="P15" s="43">
        <v>270.10000000000002</v>
      </c>
      <c r="Q15" s="44">
        <f t="shared" si="0"/>
        <v>272.86666666666667</v>
      </c>
      <c r="R15" s="13" t="s">
        <v>96</v>
      </c>
      <c r="S15">
        <v>9</v>
      </c>
      <c r="T15">
        <v>582.06666666666672</v>
      </c>
      <c r="U15" s="2" t="s">
        <v>125</v>
      </c>
      <c r="V15">
        <f>AVERAGE(Q64:Q69)</f>
        <v>69.972777777777779</v>
      </c>
      <c r="W15">
        <f>STDEV(Q64:Q69)</f>
        <v>3.5204787658414767</v>
      </c>
      <c r="X15">
        <f>AVERAGE(Q65,Q67,Q69)</f>
        <v>70.737777777777765</v>
      </c>
      <c r="Y15">
        <f>AVERAGE(Q64,Q66,Q68)</f>
        <v>69.207777777777778</v>
      </c>
    </row>
    <row r="16" spans="1:25" s="8" customFormat="1" ht="14">
      <c r="A16" s="1"/>
      <c r="B16" t="s">
        <v>26</v>
      </c>
      <c r="C16">
        <f>AVERAGE(C5:C15)</f>
        <v>261.78356060606058</v>
      </c>
      <c r="D16">
        <f t="shared" ref="D16:H16" si="4">AVERAGE(D5:D15)</f>
        <v>255.92041161616163</v>
      </c>
      <c r="E16">
        <f t="shared" si="4"/>
        <v>273.06551515151517</v>
      </c>
      <c r="F16">
        <f t="shared" si="4"/>
        <v>273.69704292929293</v>
      </c>
      <c r="G16">
        <f t="shared" si="4"/>
        <v>187.32143939393939</v>
      </c>
      <c r="H16">
        <f t="shared" si="4"/>
        <v>186.03198484848485</v>
      </c>
      <c r="I16">
        <f>AVERAGE(I5:I15)</f>
        <v>240.72350505050505</v>
      </c>
      <c r="J16">
        <f>AVERAGE(J5:J15)</f>
        <v>238.5498131313131</v>
      </c>
      <c r="K16">
        <f>AVERAGE(K5:K15)</f>
        <v>239.63665909090912</v>
      </c>
      <c r="L16" s="20" t="s">
        <v>127</v>
      </c>
      <c r="M16" s="21" t="s">
        <v>109</v>
      </c>
      <c r="N16" s="22">
        <v>575.4</v>
      </c>
      <c r="O16" s="23">
        <v>564.1</v>
      </c>
      <c r="P16" s="23">
        <v>606.70000000000005</v>
      </c>
      <c r="Q16" s="24">
        <f t="shared" si="0"/>
        <v>582.06666666666672</v>
      </c>
      <c r="R16" s="14" t="s">
        <v>99</v>
      </c>
      <c r="S16">
        <v>9</v>
      </c>
      <c r="T16">
        <v>627.73333333333323</v>
      </c>
      <c r="U16" s="2" t="s">
        <v>126</v>
      </c>
      <c r="V16">
        <f>AVERAGE(Q70:Q75)</f>
        <v>7.9801111111111105</v>
      </c>
      <c r="W16">
        <f>STDEV(Q70:Q75)</f>
        <v>0.43234146312924954</v>
      </c>
      <c r="X16">
        <f>AVERAGE(Q71,Q73,Q75)</f>
        <v>8.0275555555555567</v>
      </c>
      <c r="Y16">
        <f>AVERAGE(Q74,Q72,Q70)</f>
        <v>7.932666666666667</v>
      </c>
    </row>
    <row r="17" spans="1:25" ht="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25"/>
      <c r="M17" s="26" t="s">
        <v>111</v>
      </c>
      <c r="N17" s="27">
        <v>709.1</v>
      </c>
      <c r="O17" s="28">
        <v>650</v>
      </c>
      <c r="P17" s="28">
        <v>524.1</v>
      </c>
      <c r="Q17" s="29">
        <f t="shared" si="0"/>
        <v>627.73333333333323</v>
      </c>
      <c r="R17" s="19" t="s">
        <v>96</v>
      </c>
      <c r="S17">
        <v>9</v>
      </c>
      <c r="T17">
        <v>609.23333333333323</v>
      </c>
      <c r="W17" t="s">
        <v>68</v>
      </c>
      <c r="X17">
        <f>AVERAGE(X5:X16)</f>
        <v>337.71461111111108</v>
      </c>
      <c r="Y17">
        <f>AVERAGE(Y5:Y16)</f>
        <v>369.95855555555551</v>
      </c>
    </row>
    <row r="18" spans="1:25" ht="14">
      <c r="A18" s="3" t="s">
        <v>9</v>
      </c>
      <c r="B18" t="s">
        <v>8</v>
      </c>
      <c r="C18" t="s">
        <v>3</v>
      </c>
      <c r="D18" t="s">
        <v>4</v>
      </c>
      <c r="E18" t="s">
        <v>1</v>
      </c>
      <c r="F18" t="s">
        <v>2</v>
      </c>
      <c r="G18" t="s">
        <v>5</v>
      </c>
      <c r="H18" t="s">
        <v>6</v>
      </c>
      <c r="I18" t="s">
        <v>11</v>
      </c>
      <c r="J18" t="s">
        <v>12</v>
      </c>
      <c r="K18" t="s">
        <v>13</v>
      </c>
      <c r="L18" s="25"/>
      <c r="M18" s="26" t="s">
        <v>113</v>
      </c>
      <c r="N18" s="27">
        <v>628</v>
      </c>
      <c r="O18" s="28">
        <v>559.6</v>
      </c>
      <c r="P18" s="28">
        <v>640.1</v>
      </c>
      <c r="Q18" s="29">
        <f t="shared" si="0"/>
        <v>609.23333333333323</v>
      </c>
      <c r="R18" s="13" t="s">
        <v>99</v>
      </c>
      <c r="S18">
        <v>9</v>
      </c>
      <c r="T18">
        <v>345.83333333333331</v>
      </c>
    </row>
    <row r="19" spans="1:25" ht="14">
      <c r="A19" s="1">
        <v>39164</v>
      </c>
      <c r="B19" s="2">
        <v>0.64583333333333337</v>
      </c>
      <c r="C19">
        <v>34</v>
      </c>
      <c r="D19">
        <v>33.9</v>
      </c>
      <c r="E19">
        <v>34</v>
      </c>
      <c r="F19">
        <v>33.9</v>
      </c>
      <c r="G19">
        <v>33.9</v>
      </c>
      <c r="H19">
        <v>33.9</v>
      </c>
      <c r="I19">
        <f t="shared" ref="I19:I27" si="5">AVERAGE(C19,E19,G19)</f>
        <v>33.966666666666669</v>
      </c>
      <c r="J19">
        <f t="shared" ref="J19:J27" si="6">AVERAGE(D19,F19,H19)</f>
        <v>33.9</v>
      </c>
      <c r="K19">
        <f t="shared" ref="K19:K27" si="7">AVERAGE(C19:H19)</f>
        <v>33.933333333333337</v>
      </c>
      <c r="L19" s="25"/>
      <c r="M19" s="26" t="s">
        <v>115</v>
      </c>
      <c r="N19" s="27">
        <v>290</v>
      </c>
      <c r="O19" s="28">
        <v>373.7</v>
      </c>
      <c r="P19" s="28">
        <v>373.8</v>
      </c>
      <c r="Q19" s="29">
        <f t="shared" si="0"/>
        <v>345.83333333333331</v>
      </c>
      <c r="R19" s="13" t="s">
        <v>96</v>
      </c>
      <c r="S19">
        <v>9</v>
      </c>
      <c r="T19">
        <v>624.30000000000007</v>
      </c>
    </row>
    <row r="20" spans="1:25" ht="14">
      <c r="A20" s="1">
        <v>39165</v>
      </c>
      <c r="B20" s="2">
        <v>0.60416666666666663</v>
      </c>
      <c r="C20">
        <v>34</v>
      </c>
      <c r="D20">
        <v>33.9</v>
      </c>
      <c r="E20">
        <v>33.9</v>
      </c>
      <c r="F20">
        <v>33.9</v>
      </c>
      <c r="G20">
        <v>34</v>
      </c>
      <c r="H20">
        <v>33.9</v>
      </c>
      <c r="I20">
        <f t="shared" si="5"/>
        <v>33.966666666666669</v>
      </c>
      <c r="J20">
        <f t="shared" si="6"/>
        <v>33.9</v>
      </c>
      <c r="K20">
        <f t="shared" si="7"/>
        <v>33.933333333333337</v>
      </c>
      <c r="L20" s="25"/>
      <c r="M20" s="26" t="s">
        <v>117</v>
      </c>
      <c r="N20" s="27">
        <v>717.4</v>
      </c>
      <c r="O20" s="28">
        <v>615.6</v>
      </c>
      <c r="P20" s="28">
        <v>539.9</v>
      </c>
      <c r="Q20" s="29">
        <f t="shared" si="0"/>
        <v>624.30000000000007</v>
      </c>
      <c r="R20" s="13" t="s">
        <v>99</v>
      </c>
      <c r="S20">
        <v>9</v>
      </c>
      <c r="T20">
        <v>603.79999999999995</v>
      </c>
    </row>
    <row r="21" spans="1:25" ht="15" thickBot="1">
      <c r="A21" s="1">
        <v>39166</v>
      </c>
      <c r="B21" s="2">
        <v>0.47916666666666669</v>
      </c>
      <c r="C21">
        <v>34</v>
      </c>
      <c r="D21">
        <v>33.9</v>
      </c>
      <c r="E21">
        <v>33.9</v>
      </c>
      <c r="F21">
        <v>33.9</v>
      </c>
      <c r="G21">
        <v>33.9</v>
      </c>
      <c r="H21">
        <v>33.9</v>
      </c>
      <c r="I21">
        <f t="shared" si="5"/>
        <v>33.933333333333337</v>
      </c>
      <c r="J21">
        <f t="shared" si="6"/>
        <v>33.9</v>
      </c>
      <c r="K21">
        <f t="shared" si="7"/>
        <v>33.916666666666671</v>
      </c>
      <c r="L21" s="30"/>
      <c r="M21" s="31" t="s">
        <v>119</v>
      </c>
      <c r="N21" s="32">
        <v>633</v>
      </c>
      <c r="O21" s="33">
        <v>595.1</v>
      </c>
      <c r="P21" s="33">
        <v>583.29999999999995</v>
      </c>
      <c r="Q21" s="34">
        <f t="shared" si="0"/>
        <v>603.79999999999995</v>
      </c>
      <c r="R21" s="13" t="s">
        <v>96</v>
      </c>
      <c r="S21">
        <v>10</v>
      </c>
      <c r="T21">
        <v>323.06666666666666</v>
      </c>
    </row>
    <row r="22" spans="1:25" ht="14">
      <c r="A22" s="1">
        <v>39171</v>
      </c>
      <c r="B22" s="2">
        <v>0.66666666666666663</v>
      </c>
      <c r="C22">
        <v>33.9</v>
      </c>
      <c r="D22">
        <v>33.799999999999997</v>
      </c>
      <c r="E22">
        <v>34</v>
      </c>
      <c r="F22">
        <v>33.9</v>
      </c>
      <c r="G22">
        <v>33.9</v>
      </c>
      <c r="H22">
        <v>33.9</v>
      </c>
      <c r="I22">
        <f t="shared" si="5"/>
        <v>33.933333333333337</v>
      </c>
      <c r="J22">
        <f t="shared" si="6"/>
        <v>33.866666666666667</v>
      </c>
      <c r="K22">
        <f t="shared" si="7"/>
        <v>33.9</v>
      </c>
      <c r="L22" s="35" t="s">
        <v>128</v>
      </c>
      <c r="M22" s="36" t="s">
        <v>109</v>
      </c>
      <c r="N22" s="37">
        <v>311.10000000000002</v>
      </c>
      <c r="O22" s="38">
        <v>397</v>
      </c>
      <c r="P22" s="38">
        <v>261.10000000000002</v>
      </c>
      <c r="Q22" s="39">
        <f t="shared" si="0"/>
        <v>323.06666666666666</v>
      </c>
      <c r="R22" s="14" t="s">
        <v>99</v>
      </c>
      <c r="S22">
        <v>10</v>
      </c>
      <c r="T22">
        <v>361.9666666666667</v>
      </c>
    </row>
    <row r="23" spans="1:25" ht="14">
      <c r="A23" s="1">
        <v>39177</v>
      </c>
      <c r="B23" s="2">
        <v>0.625</v>
      </c>
      <c r="C23">
        <v>34</v>
      </c>
      <c r="D23">
        <v>34</v>
      </c>
      <c r="E23">
        <v>33.9</v>
      </c>
      <c r="F23">
        <v>34</v>
      </c>
      <c r="G23">
        <v>33.9</v>
      </c>
      <c r="H23">
        <v>33.9</v>
      </c>
      <c r="I23">
        <f t="shared" si="5"/>
        <v>33.933333333333337</v>
      </c>
      <c r="J23">
        <f t="shared" si="6"/>
        <v>33.966666666666669</v>
      </c>
      <c r="K23">
        <f t="shared" si="7"/>
        <v>33.950000000000003</v>
      </c>
      <c r="L23" s="25"/>
      <c r="M23" s="26" t="s">
        <v>111</v>
      </c>
      <c r="N23" s="27">
        <v>351.2</v>
      </c>
      <c r="O23" s="28">
        <v>373.2</v>
      </c>
      <c r="P23" s="28">
        <v>361.5</v>
      </c>
      <c r="Q23" s="29">
        <f t="shared" si="0"/>
        <v>361.9666666666667</v>
      </c>
      <c r="R23" s="19" t="s">
        <v>96</v>
      </c>
      <c r="S23">
        <v>10</v>
      </c>
      <c r="T23">
        <v>338.66666666666669</v>
      </c>
    </row>
    <row r="24" spans="1:25" ht="14">
      <c r="A24" s="1">
        <v>39184</v>
      </c>
      <c r="B24" s="2">
        <v>0.54166666666666663</v>
      </c>
      <c r="C24">
        <v>34</v>
      </c>
      <c r="D24">
        <v>34</v>
      </c>
      <c r="E24">
        <v>34</v>
      </c>
      <c r="F24">
        <v>34</v>
      </c>
      <c r="G24">
        <v>34</v>
      </c>
      <c r="H24">
        <v>34</v>
      </c>
      <c r="I24">
        <f t="shared" si="5"/>
        <v>34</v>
      </c>
      <c r="J24">
        <f t="shared" si="6"/>
        <v>34</v>
      </c>
      <c r="K24">
        <f t="shared" si="7"/>
        <v>34</v>
      </c>
      <c r="L24" s="25"/>
      <c r="M24" s="26" t="s">
        <v>113</v>
      </c>
      <c r="N24" s="27">
        <v>360.8</v>
      </c>
      <c r="O24" s="28">
        <v>307</v>
      </c>
      <c r="P24" s="28">
        <v>348.2</v>
      </c>
      <c r="Q24" s="29">
        <f t="shared" si="0"/>
        <v>338.66666666666669</v>
      </c>
      <c r="R24" s="13" t="s">
        <v>99</v>
      </c>
      <c r="S24">
        <v>10</v>
      </c>
      <c r="T24">
        <v>359.63333333333327</v>
      </c>
    </row>
    <row r="25" spans="1:25" ht="14">
      <c r="A25" s="1">
        <v>39192</v>
      </c>
      <c r="B25" s="6">
        <v>0.75</v>
      </c>
      <c r="C25">
        <v>34.1</v>
      </c>
      <c r="D25">
        <v>34</v>
      </c>
      <c r="E25">
        <v>34.1</v>
      </c>
      <c r="F25">
        <v>34</v>
      </c>
      <c r="G25">
        <v>34.1</v>
      </c>
      <c r="H25">
        <v>34</v>
      </c>
      <c r="I25">
        <f t="shared" si="5"/>
        <v>34.1</v>
      </c>
      <c r="J25">
        <f t="shared" si="6"/>
        <v>34</v>
      </c>
      <c r="K25">
        <f t="shared" si="7"/>
        <v>34.049999999999997</v>
      </c>
      <c r="L25" s="25"/>
      <c r="M25" s="26" t="s">
        <v>115</v>
      </c>
      <c r="N25" s="27">
        <v>362.9</v>
      </c>
      <c r="O25" s="28">
        <v>341.2</v>
      </c>
      <c r="P25" s="28">
        <v>374.8</v>
      </c>
      <c r="Q25" s="29">
        <f t="shared" si="0"/>
        <v>359.63333333333327</v>
      </c>
      <c r="R25" s="13" t="s">
        <v>96</v>
      </c>
      <c r="S25">
        <v>10</v>
      </c>
      <c r="T25">
        <v>308.66666666666669</v>
      </c>
    </row>
    <row r="26" spans="1:25" ht="14">
      <c r="A26" s="1">
        <v>39196</v>
      </c>
      <c r="B26" s="6">
        <v>0.5625</v>
      </c>
      <c r="C26">
        <v>34.1</v>
      </c>
      <c r="D26">
        <v>34</v>
      </c>
      <c r="E26">
        <v>34.200000000000003</v>
      </c>
      <c r="F26">
        <v>34</v>
      </c>
      <c r="G26">
        <v>34</v>
      </c>
      <c r="H26">
        <v>33.9</v>
      </c>
      <c r="I26">
        <f t="shared" si="5"/>
        <v>34.1</v>
      </c>
      <c r="J26">
        <f t="shared" si="6"/>
        <v>33.966666666666669</v>
      </c>
      <c r="K26">
        <f t="shared" si="7"/>
        <v>34.033333333333339</v>
      </c>
      <c r="L26" s="25"/>
      <c r="M26" s="26" t="s">
        <v>117</v>
      </c>
      <c r="N26" s="27">
        <v>297.5</v>
      </c>
      <c r="O26" s="28">
        <v>315.5</v>
      </c>
      <c r="P26" s="28">
        <v>313</v>
      </c>
      <c r="Q26" s="29">
        <f t="shared" si="0"/>
        <v>308.66666666666669</v>
      </c>
      <c r="R26" s="13" t="s">
        <v>99</v>
      </c>
      <c r="S26">
        <v>10</v>
      </c>
      <c r="T26">
        <v>212.20000000000002</v>
      </c>
    </row>
    <row r="27" spans="1:25" ht="15" thickBot="1">
      <c r="A27" s="1">
        <v>39203</v>
      </c>
      <c r="B27" s="6">
        <v>0.72916666666666663</v>
      </c>
      <c r="C27">
        <v>33.6</v>
      </c>
      <c r="D27">
        <v>33.5</v>
      </c>
      <c r="E27">
        <v>33.6</v>
      </c>
      <c r="F27">
        <v>33.5</v>
      </c>
      <c r="G27">
        <v>33.5</v>
      </c>
      <c r="H27">
        <v>33.5</v>
      </c>
      <c r="I27">
        <f t="shared" si="5"/>
        <v>33.56666666666667</v>
      </c>
      <c r="J27">
        <f t="shared" si="6"/>
        <v>33.5</v>
      </c>
      <c r="K27">
        <f t="shared" si="7"/>
        <v>33.533333333333331</v>
      </c>
      <c r="L27" s="40"/>
      <c r="M27" s="41" t="s">
        <v>119</v>
      </c>
      <c r="N27" s="42">
        <v>217.2</v>
      </c>
      <c r="O27" s="43">
        <v>200.8</v>
      </c>
      <c r="P27" s="43">
        <v>218.6</v>
      </c>
      <c r="Q27" s="44">
        <f t="shared" si="0"/>
        <v>212.20000000000002</v>
      </c>
      <c r="R27" s="13" t="s">
        <v>96</v>
      </c>
      <c r="S27">
        <v>11</v>
      </c>
      <c r="T27">
        <v>856.4</v>
      </c>
    </row>
    <row r="28" spans="1:25" ht="14">
      <c r="A28" s="1"/>
      <c r="B28" s="2" t="s">
        <v>37</v>
      </c>
      <c r="C28">
        <f t="shared" ref="C28:H28" si="8">AVERAGE(C19:C27)</f>
        <v>33.966666666666669</v>
      </c>
      <c r="D28">
        <f t="shared" si="8"/>
        <v>33.888888888888886</v>
      </c>
      <c r="E28">
        <f t="shared" si="8"/>
        <v>33.955555555555556</v>
      </c>
      <c r="F28">
        <f t="shared" si="8"/>
        <v>33.900000000000006</v>
      </c>
      <c r="G28">
        <f t="shared" si="8"/>
        <v>33.911111111111119</v>
      </c>
      <c r="H28">
        <f t="shared" si="8"/>
        <v>33.877777777777773</v>
      </c>
      <c r="I28">
        <f>AVERAGE(I19:I26)</f>
        <v>33.991666666666667</v>
      </c>
      <c r="J28">
        <f>AVERAGE(J19:J27)</f>
        <v>33.888888888888886</v>
      </c>
      <c r="K28">
        <f>AVERAGE(K19:K27)</f>
        <v>33.916666666666664</v>
      </c>
      <c r="L28" s="20" t="s">
        <v>129</v>
      </c>
      <c r="M28" s="21" t="s">
        <v>109</v>
      </c>
      <c r="N28" s="22">
        <v>938.9</v>
      </c>
      <c r="O28" s="23">
        <v>790</v>
      </c>
      <c r="P28" s="23">
        <v>840.3</v>
      </c>
      <c r="Q28" s="24">
        <f t="shared" si="0"/>
        <v>856.4</v>
      </c>
      <c r="R28" s="14" t="s">
        <v>99</v>
      </c>
      <c r="S28">
        <v>11</v>
      </c>
      <c r="T28">
        <v>971.5</v>
      </c>
    </row>
    <row r="29" spans="1:25" ht="14">
      <c r="A29" s="1"/>
      <c r="B29" s="2"/>
      <c r="L29" s="25"/>
      <c r="M29" s="26" t="s">
        <v>111</v>
      </c>
      <c r="N29" s="27">
        <v>931.5</v>
      </c>
      <c r="O29" s="28">
        <v>948</v>
      </c>
      <c r="P29" s="28">
        <v>1035</v>
      </c>
      <c r="Q29" s="29">
        <f t="shared" si="0"/>
        <v>971.5</v>
      </c>
      <c r="R29" s="19" t="s">
        <v>96</v>
      </c>
      <c r="S29">
        <v>11</v>
      </c>
      <c r="T29">
        <v>814.83333333333337</v>
      </c>
    </row>
    <row r="30" spans="1:25" s="12" customFormat="1" ht="14">
      <c r="A30" s="10"/>
      <c r="B30" s="11"/>
      <c r="L30" s="81"/>
      <c r="M30" s="82" t="s">
        <v>113</v>
      </c>
      <c r="N30" s="83">
        <v>884.7</v>
      </c>
      <c r="O30" s="74">
        <v>789.6</v>
      </c>
      <c r="P30" s="74">
        <v>770.2</v>
      </c>
      <c r="Q30" s="84">
        <f t="shared" si="0"/>
        <v>814.83333333333337</v>
      </c>
      <c r="R30" s="85" t="s">
        <v>99</v>
      </c>
      <c r="S30" s="12">
        <v>11</v>
      </c>
      <c r="T30" s="12">
        <v>942.6</v>
      </c>
    </row>
    <row r="31" spans="1:25" ht="14">
      <c r="A31" s="7"/>
      <c r="B31" s="9"/>
      <c r="C31" s="8"/>
      <c r="D31" s="8"/>
      <c r="E31" s="8"/>
      <c r="F31" s="8"/>
      <c r="G31" s="8"/>
      <c r="H31" s="8"/>
      <c r="I31" s="8"/>
      <c r="J31" s="8"/>
      <c r="K31" s="8"/>
      <c r="L31" s="25"/>
      <c r="M31" s="26" t="s">
        <v>115</v>
      </c>
      <c r="N31" s="27">
        <v>956.7</v>
      </c>
      <c r="O31" s="28">
        <v>930.3</v>
      </c>
      <c r="P31" s="28">
        <v>940.8</v>
      </c>
      <c r="Q31" s="29">
        <f t="shared" si="0"/>
        <v>942.6</v>
      </c>
      <c r="R31" s="13" t="s">
        <v>96</v>
      </c>
      <c r="S31">
        <v>11</v>
      </c>
      <c r="T31">
        <v>919.80000000000007</v>
      </c>
    </row>
    <row r="32" spans="1:25" ht="14">
      <c r="A32" s="3" t="s">
        <v>14</v>
      </c>
      <c r="B32" t="s">
        <v>8</v>
      </c>
      <c r="C32" t="s">
        <v>3</v>
      </c>
      <c r="D32" t="s">
        <v>4</v>
      </c>
      <c r="E32" t="s">
        <v>1</v>
      </c>
      <c r="F32" t="s">
        <v>2</v>
      </c>
      <c r="G32" t="s">
        <v>5</v>
      </c>
      <c r="H32" t="s">
        <v>6</v>
      </c>
      <c r="I32" t="s">
        <v>11</v>
      </c>
      <c r="J32" t="s">
        <v>12</v>
      </c>
      <c r="K32" t="s">
        <v>13</v>
      </c>
      <c r="L32" s="25"/>
      <c r="M32" s="26" t="s">
        <v>117</v>
      </c>
      <c r="N32" s="27">
        <v>860</v>
      </c>
      <c r="O32" s="28">
        <v>881.4</v>
      </c>
      <c r="P32" s="28">
        <v>1018</v>
      </c>
      <c r="Q32" s="29">
        <f t="shared" si="0"/>
        <v>919.80000000000007</v>
      </c>
      <c r="R32" s="13" t="s">
        <v>99</v>
      </c>
      <c r="S32">
        <v>11</v>
      </c>
      <c r="T32">
        <v>270.4666666666667</v>
      </c>
    </row>
    <row r="33" spans="1:25" ht="15" thickBot="1">
      <c r="A33" s="1">
        <v>39164</v>
      </c>
      <c r="B33" s="2">
        <v>0.64583333333333337</v>
      </c>
      <c r="C33">
        <v>29.4</v>
      </c>
      <c r="D33">
        <v>26.4</v>
      </c>
      <c r="E33">
        <v>29.4</v>
      </c>
      <c r="F33">
        <v>27.4</v>
      </c>
      <c r="G33">
        <v>29.7</v>
      </c>
      <c r="H33">
        <v>26.8</v>
      </c>
      <c r="I33">
        <f t="shared" ref="I33:I41" si="9">AVERAGE(C33,E33,G33)</f>
        <v>29.5</v>
      </c>
      <c r="J33">
        <f t="shared" ref="J33:J41" si="10">AVERAGE(D33,F33,H33)</f>
        <v>26.866666666666664</v>
      </c>
      <c r="K33">
        <f t="shared" ref="K33:K41" si="11">AVERAGE(C33:H33)</f>
        <v>28.183333333333334</v>
      </c>
      <c r="L33" s="30"/>
      <c r="M33" s="31" t="s">
        <v>119</v>
      </c>
      <c r="N33" s="32">
        <v>306.10000000000002</v>
      </c>
      <c r="O33" s="33">
        <v>292</v>
      </c>
      <c r="P33" s="33">
        <v>213.3</v>
      </c>
      <c r="Q33" s="34">
        <f t="shared" si="0"/>
        <v>270.4666666666667</v>
      </c>
      <c r="R33" s="13" t="s">
        <v>96</v>
      </c>
      <c r="S33">
        <v>12</v>
      </c>
      <c r="T33">
        <v>873.9666666666667</v>
      </c>
    </row>
    <row r="34" spans="1:25" ht="14">
      <c r="A34" s="1">
        <v>39165</v>
      </c>
      <c r="B34" s="2">
        <v>0.60416666666666663</v>
      </c>
      <c r="C34">
        <v>29.8</v>
      </c>
      <c r="D34">
        <v>26.6</v>
      </c>
      <c r="E34">
        <v>29.5</v>
      </c>
      <c r="F34">
        <v>27.3</v>
      </c>
      <c r="G34">
        <v>29.3</v>
      </c>
      <c r="H34">
        <v>26.9</v>
      </c>
      <c r="I34">
        <f t="shared" si="9"/>
        <v>29.533333333333331</v>
      </c>
      <c r="J34">
        <f t="shared" si="10"/>
        <v>26.933333333333337</v>
      </c>
      <c r="K34">
        <f t="shared" si="11"/>
        <v>28.233333333333334</v>
      </c>
      <c r="L34" s="35" t="s">
        <v>130</v>
      </c>
      <c r="M34" s="36" t="s">
        <v>109</v>
      </c>
      <c r="N34" s="37">
        <v>822.9</v>
      </c>
      <c r="O34" s="38">
        <v>884</v>
      </c>
      <c r="P34" s="38">
        <v>915</v>
      </c>
      <c r="Q34" s="39">
        <f t="shared" si="0"/>
        <v>873.9666666666667</v>
      </c>
      <c r="R34" s="14" t="s">
        <v>99</v>
      </c>
      <c r="S34">
        <v>12</v>
      </c>
      <c r="T34">
        <v>998.06666666666661</v>
      </c>
    </row>
    <row r="35" spans="1:25" ht="14">
      <c r="A35" s="1">
        <v>39166</v>
      </c>
      <c r="B35" s="2">
        <v>0.47916666666666669</v>
      </c>
      <c r="C35">
        <v>29</v>
      </c>
      <c r="D35">
        <v>26.4</v>
      </c>
      <c r="E35">
        <v>30</v>
      </c>
      <c r="F35">
        <v>26.9</v>
      </c>
      <c r="G35">
        <v>29.8</v>
      </c>
      <c r="H35">
        <v>26.4</v>
      </c>
      <c r="I35">
        <f t="shared" si="9"/>
        <v>29.599999999999998</v>
      </c>
      <c r="J35">
        <f t="shared" si="10"/>
        <v>26.566666666666663</v>
      </c>
      <c r="K35">
        <f t="shared" si="11"/>
        <v>28.083333333333339</v>
      </c>
      <c r="L35" s="25"/>
      <c r="M35" s="26" t="s">
        <v>111</v>
      </c>
      <c r="N35" s="27">
        <v>1015</v>
      </c>
      <c r="O35" s="28">
        <v>1021</v>
      </c>
      <c r="P35" s="28">
        <v>958.2</v>
      </c>
      <c r="Q35" s="29">
        <f t="shared" si="0"/>
        <v>998.06666666666661</v>
      </c>
      <c r="R35" s="19" t="s">
        <v>96</v>
      </c>
      <c r="S35">
        <v>12</v>
      </c>
      <c r="T35">
        <v>732.33333333333337</v>
      </c>
      <c r="U35" t="s">
        <v>143</v>
      </c>
      <c r="V35" t="s">
        <v>142</v>
      </c>
    </row>
    <row r="36" spans="1:25" ht="14">
      <c r="A36" s="1">
        <v>39171</v>
      </c>
      <c r="B36" s="2">
        <v>0.66666666666666663</v>
      </c>
      <c r="C36">
        <v>29</v>
      </c>
      <c r="D36">
        <v>26</v>
      </c>
      <c r="E36">
        <v>29.7</v>
      </c>
      <c r="F36">
        <v>27.3</v>
      </c>
      <c r="G36">
        <v>29.6</v>
      </c>
      <c r="H36">
        <v>27</v>
      </c>
      <c r="I36">
        <f t="shared" si="9"/>
        <v>29.433333333333337</v>
      </c>
      <c r="J36">
        <f t="shared" si="10"/>
        <v>26.766666666666666</v>
      </c>
      <c r="K36">
        <f t="shared" si="11"/>
        <v>28.099999999999998</v>
      </c>
      <c r="L36" s="25"/>
      <c r="M36" s="26" t="s">
        <v>113</v>
      </c>
      <c r="N36" s="27">
        <v>742.1</v>
      </c>
      <c r="O36" s="28">
        <v>759.5</v>
      </c>
      <c r="P36" s="28">
        <v>695.4</v>
      </c>
      <c r="Q36" s="29">
        <f t="shared" ref="Q36:Q67" si="12">AVERAGE(N36:P36)</f>
        <v>732.33333333333337</v>
      </c>
      <c r="R36" s="13" t="s">
        <v>99</v>
      </c>
      <c r="S36">
        <v>12</v>
      </c>
      <c r="T36">
        <v>992.56666666666661</v>
      </c>
      <c r="U36" t="s">
        <v>109</v>
      </c>
      <c r="V36">
        <f>AVERAGE(Q4,Q10,Q16,Q22,Q28,Q34,Q40,Q46,Q52,Q58,Q64,Q70)</f>
        <v>368.61916666666662</v>
      </c>
    </row>
    <row r="37" spans="1:25" ht="14">
      <c r="A37" s="1">
        <v>39177</v>
      </c>
      <c r="B37" s="2">
        <v>0.625</v>
      </c>
      <c r="C37">
        <v>29.3</v>
      </c>
      <c r="D37">
        <v>26.4</v>
      </c>
      <c r="E37">
        <v>30</v>
      </c>
      <c r="F37">
        <v>27</v>
      </c>
      <c r="G37">
        <v>29.6</v>
      </c>
      <c r="H37">
        <v>26.8</v>
      </c>
      <c r="I37">
        <f t="shared" si="9"/>
        <v>29.633333333333336</v>
      </c>
      <c r="J37">
        <f t="shared" si="10"/>
        <v>26.733333333333334</v>
      </c>
      <c r="K37">
        <f t="shared" si="11"/>
        <v>28.183333333333337</v>
      </c>
      <c r="L37" s="25"/>
      <c r="M37" s="26" t="s">
        <v>115</v>
      </c>
      <c r="N37" s="27">
        <v>1023</v>
      </c>
      <c r="O37" s="28">
        <v>1024</v>
      </c>
      <c r="P37" s="28">
        <v>930.7</v>
      </c>
      <c r="Q37" s="29">
        <f t="shared" si="12"/>
        <v>992.56666666666661</v>
      </c>
      <c r="R37" s="13" t="s">
        <v>96</v>
      </c>
      <c r="S37">
        <v>12</v>
      </c>
      <c r="T37">
        <v>905.86666666666667</v>
      </c>
      <c r="U37" t="s">
        <v>113</v>
      </c>
      <c r="V37">
        <f>AVERAGE(Q6,Q12,Q18,Q24,Q30,Q36,Q42,Q48,Q54,Q60,Q66,Q72)</f>
        <v>364.72066666666666</v>
      </c>
    </row>
    <row r="38" spans="1:25" ht="14">
      <c r="A38" s="1">
        <v>39184</v>
      </c>
      <c r="B38" s="2">
        <v>0.54166666666666663</v>
      </c>
      <c r="C38">
        <v>29.3</v>
      </c>
      <c r="D38">
        <v>26.2</v>
      </c>
      <c r="E38">
        <v>30.2</v>
      </c>
      <c r="F38">
        <v>27.2</v>
      </c>
      <c r="G38">
        <v>29.6</v>
      </c>
      <c r="H38">
        <v>26.5</v>
      </c>
      <c r="I38">
        <f t="shared" si="9"/>
        <v>29.7</v>
      </c>
      <c r="J38">
        <f t="shared" si="10"/>
        <v>26.633333333333336</v>
      </c>
      <c r="K38">
        <f t="shared" si="11"/>
        <v>28.166666666666668</v>
      </c>
      <c r="L38" s="25"/>
      <c r="M38" s="26" t="s">
        <v>117</v>
      </c>
      <c r="N38" s="27">
        <v>972.3</v>
      </c>
      <c r="O38" s="28">
        <v>860.5</v>
      </c>
      <c r="P38" s="28">
        <v>884.8</v>
      </c>
      <c r="Q38" s="29">
        <f t="shared" si="12"/>
        <v>905.86666666666667</v>
      </c>
      <c r="R38" s="13" t="s">
        <v>99</v>
      </c>
      <c r="S38">
        <v>12</v>
      </c>
      <c r="T38">
        <v>311.86666666666662</v>
      </c>
      <c r="U38" t="s">
        <v>117</v>
      </c>
      <c r="V38">
        <f>AVERAGE(Q8,Q14,Q20,Q26,Q32,Q38,Q44,Q50,Q56,Q62,Q68,Q74)</f>
        <v>376.5358333333333</v>
      </c>
    </row>
    <row r="39" spans="1:25" ht="15" thickBot="1">
      <c r="A39" s="1">
        <v>39192</v>
      </c>
      <c r="B39" s="6">
        <v>0.75</v>
      </c>
      <c r="C39">
        <v>29.4</v>
      </c>
      <c r="D39">
        <v>26.1</v>
      </c>
      <c r="E39">
        <v>30.1</v>
      </c>
      <c r="F39">
        <v>27.2</v>
      </c>
      <c r="G39">
        <v>29.4</v>
      </c>
      <c r="H39">
        <v>26.7</v>
      </c>
      <c r="I39">
        <f t="shared" si="9"/>
        <v>29.633333333333336</v>
      </c>
      <c r="J39">
        <f t="shared" si="10"/>
        <v>26.666666666666668</v>
      </c>
      <c r="K39">
        <f t="shared" si="11"/>
        <v>28.149999999999995</v>
      </c>
      <c r="L39" s="40"/>
      <c r="M39" s="41" t="s">
        <v>119</v>
      </c>
      <c r="N39" s="42">
        <v>321.39999999999998</v>
      </c>
      <c r="O39" s="43">
        <v>280.39999999999998</v>
      </c>
      <c r="P39" s="43">
        <v>333.8</v>
      </c>
      <c r="Q39" s="44">
        <f t="shared" si="12"/>
        <v>311.86666666666662</v>
      </c>
      <c r="R39" s="13" t="s">
        <v>96</v>
      </c>
      <c r="S39">
        <v>13</v>
      </c>
      <c r="T39">
        <v>638.33333333333337</v>
      </c>
      <c r="U39" t="s">
        <v>111</v>
      </c>
      <c r="V39">
        <f>AVERAGE(Q71,Q65,Q59,Q53,Q47,Q41,Q35,Q29,Q23,Q17,Q11,Q5)</f>
        <v>408.12452777777776</v>
      </c>
    </row>
    <row r="40" spans="1:25" ht="14">
      <c r="A40" s="1">
        <v>39196</v>
      </c>
      <c r="B40" s="6">
        <v>0.5625</v>
      </c>
      <c r="C40">
        <v>28.9</v>
      </c>
      <c r="D40">
        <v>26.1</v>
      </c>
      <c r="E40">
        <v>30.1</v>
      </c>
      <c r="F40">
        <v>27.1</v>
      </c>
      <c r="G40">
        <v>29.5</v>
      </c>
      <c r="H40">
        <v>26.9</v>
      </c>
      <c r="I40">
        <f t="shared" si="9"/>
        <v>29.5</v>
      </c>
      <c r="J40">
        <f t="shared" si="10"/>
        <v>26.7</v>
      </c>
      <c r="K40">
        <f t="shared" si="11"/>
        <v>28.099999999999998</v>
      </c>
      <c r="L40" s="20" t="s">
        <v>131</v>
      </c>
      <c r="M40" s="21" t="s">
        <v>109</v>
      </c>
      <c r="N40" s="22">
        <v>686.2</v>
      </c>
      <c r="O40" s="23">
        <v>708.8</v>
      </c>
      <c r="P40" s="23">
        <v>520</v>
      </c>
      <c r="Q40" s="24">
        <f t="shared" si="12"/>
        <v>638.33333333333337</v>
      </c>
      <c r="R40" s="14" t="s">
        <v>99</v>
      </c>
      <c r="S40">
        <v>13</v>
      </c>
      <c r="T40">
        <v>688.69999999999993</v>
      </c>
      <c r="U40" t="s">
        <v>115</v>
      </c>
      <c r="V40">
        <f>AVERAGE(Q7,Q13,Q19,Q25,Q31,Q37,Q43,Q49,Q55,Q61,Q67,Q73)</f>
        <v>375.66747222222216</v>
      </c>
    </row>
    <row r="41" spans="1:25" ht="14">
      <c r="A41" s="1">
        <v>39203</v>
      </c>
      <c r="B41" s="6">
        <v>0.72916666666666663</v>
      </c>
      <c r="C41">
        <v>28.9</v>
      </c>
      <c r="D41">
        <v>26</v>
      </c>
      <c r="E41">
        <v>30.2</v>
      </c>
      <c r="F41">
        <v>27</v>
      </c>
      <c r="G41">
        <v>29.4</v>
      </c>
      <c r="H41">
        <v>26.9</v>
      </c>
      <c r="I41">
        <f t="shared" si="9"/>
        <v>29.5</v>
      </c>
      <c r="J41">
        <f t="shared" si="10"/>
        <v>26.633333333333336</v>
      </c>
      <c r="K41">
        <f t="shared" si="11"/>
        <v>28.066666666666666</v>
      </c>
      <c r="L41" s="25"/>
      <c r="M41" s="26" t="s">
        <v>111</v>
      </c>
      <c r="N41" s="27">
        <v>701.6</v>
      </c>
      <c r="O41" s="28">
        <v>709</v>
      </c>
      <c r="P41" s="28">
        <v>655.5</v>
      </c>
      <c r="Q41" s="29">
        <f t="shared" si="12"/>
        <v>688.69999999999993</v>
      </c>
      <c r="R41" s="19" t="s">
        <v>96</v>
      </c>
      <c r="S41">
        <v>13</v>
      </c>
      <c r="T41">
        <v>618.23333333333323</v>
      </c>
      <c r="U41" t="s">
        <v>119</v>
      </c>
      <c r="V41">
        <f>AVERAGE(Q9,Q15,Q21,Q27,Q33,Q39,Q45,Q51,Q57,Q63,Q69,Q75)</f>
        <v>229.35183333333336</v>
      </c>
    </row>
    <row r="42" spans="1:25" ht="14">
      <c r="B42" t="s">
        <v>27</v>
      </c>
      <c r="C42">
        <f t="shared" ref="C42:K42" si="13">AVERAGE(C33:C41)</f>
        <v>29.222222222222221</v>
      </c>
      <c r="D42">
        <f t="shared" si="13"/>
        <v>26.244444444444444</v>
      </c>
      <c r="E42">
        <f t="shared" si="13"/>
        <v>29.911111111111111</v>
      </c>
      <c r="F42">
        <f t="shared" si="13"/>
        <v>27.155555555555551</v>
      </c>
      <c r="G42">
        <f t="shared" si="13"/>
        <v>29.544444444444441</v>
      </c>
      <c r="H42">
        <f t="shared" si="13"/>
        <v>26.766666666666666</v>
      </c>
      <c r="I42">
        <f t="shared" si="13"/>
        <v>29.559259259259257</v>
      </c>
      <c r="J42">
        <f t="shared" si="13"/>
        <v>26.722222222222218</v>
      </c>
      <c r="K42">
        <f t="shared" si="13"/>
        <v>28.140740740740743</v>
      </c>
      <c r="L42" s="25"/>
      <c r="M42" s="26" t="s">
        <v>113</v>
      </c>
      <c r="N42" s="27">
        <v>537.29999999999995</v>
      </c>
      <c r="O42" s="28">
        <v>655.9</v>
      </c>
      <c r="P42" s="28">
        <v>661.5</v>
      </c>
      <c r="Q42" s="29">
        <f t="shared" si="12"/>
        <v>618.23333333333323</v>
      </c>
      <c r="R42" s="13" t="s">
        <v>99</v>
      </c>
      <c r="S42">
        <v>13</v>
      </c>
      <c r="T42">
        <v>628.16666666666663</v>
      </c>
    </row>
    <row r="43" spans="1:25" ht="14">
      <c r="H43" t="s">
        <v>86</v>
      </c>
      <c r="I43">
        <f>I42-J42</f>
        <v>2.8370370370370388</v>
      </c>
      <c r="L43" s="25"/>
      <c r="M43" s="26" t="s">
        <v>115</v>
      </c>
      <c r="N43" s="27">
        <v>623.4</v>
      </c>
      <c r="O43" s="28">
        <v>589.20000000000005</v>
      </c>
      <c r="P43" s="28">
        <v>671.9</v>
      </c>
      <c r="Q43" s="29">
        <f t="shared" si="12"/>
        <v>628.16666666666663</v>
      </c>
      <c r="R43" s="13" t="s">
        <v>96</v>
      </c>
      <c r="S43">
        <v>13</v>
      </c>
      <c r="T43">
        <v>626.29999999999995</v>
      </c>
    </row>
    <row r="44" spans="1:25" s="8" customFormat="1" ht="14">
      <c r="A44"/>
      <c r="B44"/>
      <c r="C44"/>
      <c r="D44"/>
      <c r="E44"/>
      <c r="F44"/>
      <c r="G44"/>
      <c r="H44"/>
      <c r="I44"/>
      <c r="J44"/>
      <c r="K44"/>
      <c r="L44" s="25"/>
      <c r="M44" s="26" t="s">
        <v>117</v>
      </c>
      <c r="N44" s="27">
        <v>646.6</v>
      </c>
      <c r="O44" s="28">
        <v>593</v>
      </c>
      <c r="P44" s="28">
        <v>639.29999999999995</v>
      </c>
      <c r="Q44" s="29">
        <f t="shared" si="12"/>
        <v>626.29999999999995</v>
      </c>
      <c r="R44" s="13" t="s">
        <v>99</v>
      </c>
      <c r="S44">
        <v>13</v>
      </c>
      <c r="T44">
        <v>324.39999999999998</v>
      </c>
      <c r="U44"/>
      <c r="V44"/>
      <c r="W44"/>
      <c r="X44"/>
      <c r="Y44"/>
    </row>
    <row r="45" spans="1:25" ht="1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30"/>
      <c r="M45" s="31" t="s">
        <v>119</v>
      </c>
      <c r="N45" s="32">
        <v>341.4</v>
      </c>
      <c r="O45" s="33">
        <v>302.7</v>
      </c>
      <c r="P45" s="33">
        <v>329.1</v>
      </c>
      <c r="Q45" s="34">
        <f t="shared" si="12"/>
        <v>324.39999999999998</v>
      </c>
      <c r="R45" s="13" t="s">
        <v>96</v>
      </c>
      <c r="S45">
        <v>14</v>
      </c>
      <c r="T45">
        <v>394.73333333333329</v>
      </c>
    </row>
    <row r="46" spans="1:25" ht="14">
      <c r="A46" t="s">
        <v>87</v>
      </c>
      <c r="L46" s="35" t="s">
        <v>132</v>
      </c>
      <c r="M46" s="36" t="s">
        <v>109</v>
      </c>
      <c r="N46" s="37">
        <v>432.7</v>
      </c>
      <c r="O46" s="38">
        <v>416.9</v>
      </c>
      <c r="P46" s="38">
        <v>334.6</v>
      </c>
      <c r="Q46" s="39">
        <f t="shared" si="12"/>
        <v>394.73333333333329</v>
      </c>
      <c r="R46" s="14" t="s">
        <v>99</v>
      </c>
      <c r="S46">
        <v>14</v>
      </c>
      <c r="T46">
        <v>455.53333333333336</v>
      </c>
    </row>
    <row r="47" spans="1:25" ht="14">
      <c r="A47" t="s">
        <v>88</v>
      </c>
      <c r="L47" s="25"/>
      <c r="M47" s="26" t="s">
        <v>111</v>
      </c>
      <c r="N47" s="27">
        <v>536.70000000000005</v>
      </c>
      <c r="O47" s="28">
        <v>442.2</v>
      </c>
      <c r="P47" s="28">
        <v>387.7</v>
      </c>
      <c r="Q47" s="29">
        <f t="shared" si="12"/>
        <v>455.53333333333336</v>
      </c>
      <c r="R47" s="19" t="s">
        <v>96</v>
      </c>
      <c r="S47">
        <v>14</v>
      </c>
      <c r="T47">
        <v>471.4666666666667</v>
      </c>
    </row>
    <row r="48" spans="1:25" ht="14">
      <c r="A48" t="s">
        <v>64</v>
      </c>
      <c r="L48" s="25"/>
      <c r="M48" s="26" t="s">
        <v>113</v>
      </c>
      <c r="N48" s="27">
        <v>509.8</v>
      </c>
      <c r="O48" s="28">
        <v>541</v>
      </c>
      <c r="P48" s="28">
        <v>363.6</v>
      </c>
      <c r="Q48" s="29">
        <f t="shared" si="12"/>
        <v>471.4666666666667</v>
      </c>
      <c r="R48" s="13" t="s">
        <v>99</v>
      </c>
      <c r="S48">
        <v>14</v>
      </c>
      <c r="T48">
        <v>435</v>
      </c>
    </row>
    <row r="49" spans="1:20" ht="14">
      <c r="A49" t="s">
        <v>78</v>
      </c>
      <c r="L49" s="25"/>
      <c r="M49" s="26" t="s">
        <v>115</v>
      </c>
      <c r="N49" s="27">
        <v>517</v>
      </c>
      <c r="O49" s="28">
        <v>435.5</v>
      </c>
      <c r="P49" s="28">
        <v>352.5</v>
      </c>
      <c r="Q49" s="29">
        <f t="shared" si="12"/>
        <v>435</v>
      </c>
      <c r="R49" s="13" t="s">
        <v>96</v>
      </c>
      <c r="S49">
        <v>14</v>
      </c>
      <c r="T49">
        <v>401.73333333333329</v>
      </c>
    </row>
    <row r="50" spans="1:20" ht="14">
      <c r="A50" t="s">
        <v>65</v>
      </c>
      <c r="L50" s="25"/>
      <c r="M50" s="26" t="s">
        <v>117</v>
      </c>
      <c r="N50" s="27">
        <v>432.4</v>
      </c>
      <c r="O50" s="28">
        <v>439.2</v>
      </c>
      <c r="P50" s="28">
        <v>333.6</v>
      </c>
      <c r="Q50" s="29">
        <f t="shared" si="12"/>
        <v>401.73333333333329</v>
      </c>
      <c r="R50" s="13" t="s">
        <v>99</v>
      </c>
      <c r="S50">
        <v>14</v>
      </c>
      <c r="T50">
        <v>295.8</v>
      </c>
    </row>
    <row r="51" spans="1:20" ht="15" thickBot="1">
      <c r="A51" t="s">
        <v>89</v>
      </c>
      <c r="L51" s="40"/>
      <c r="M51" s="41" t="s">
        <v>119</v>
      </c>
      <c r="N51" s="42">
        <v>330.6</v>
      </c>
      <c r="O51" s="43">
        <v>307</v>
      </c>
      <c r="P51" s="43">
        <v>249.8</v>
      </c>
      <c r="Q51" s="44">
        <f t="shared" si="12"/>
        <v>295.8</v>
      </c>
      <c r="R51" s="13" t="s">
        <v>96</v>
      </c>
      <c r="S51">
        <v>15</v>
      </c>
      <c r="T51">
        <v>219.0333333333333</v>
      </c>
    </row>
    <row r="52" spans="1:20" ht="14">
      <c r="A52" t="s">
        <v>90</v>
      </c>
      <c r="L52" s="20" t="s">
        <v>133</v>
      </c>
      <c r="M52" s="21" t="s">
        <v>109</v>
      </c>
      <c r="N52" s="22">
        <v>200.8</v>
      </c>
      <c r="O52" s="23">
        <v>208.6</v>
      </c>
      <c r="P52" s="23">
        <v>247.7</v>
      </c>
      <c r="Q52" s="24">
        <f t="shared" si="12"/>
        <v>219.0333333333333</v>
      </c>
      <c r="R52" s="14" t="s">
        <v>99</v>
      </c>
      <c r="S52">
        <v>15</v>
      </c>
      <c r="T52">
        <v>284.59999999999997</v>
      </c>
    </row>
    <row r="53" spans="1:20" ht="14">
      <c r="A53" t="s">
        <v>79</v>
      </c>
      <c r="L53" s="25"/>
      <c r="M53" s="26" t="s">
        <v>111</v>
      </c>
      <c r="N53" s="27">
        <v>332.6</v>
      </c>
      <c r="O53" s="28">
        <v>215.5</v>
      </c>
      <c r="P53" s="28">
        <v>305.7</v>
      </c>
      <c r="Q53" s="29">
        <f t="shared" si="12"/>
        <v>284.59999999999997</v>
      </c>
      <c r="R53" s="19" t="s">
        <v>96</v>
      </c>
      <c r="S53">
        <v>15</v>
      </c>
      <c r="T53">
        <v>274.73333333333329</v>
      </c>
    </row>
    <row r="54" spans="1:20" ht="14">
      <c r="A54" t="s">
        <v>80</v>
      </c>
      <c r="B54" t="s">
        <v>81</v>
      </c>
      <c r="C54" t="s">
        <v>82</v>
      </c>
      <c r="D54" t="s">
        <v>83</v>
      </c>
      <c r="E54" t="s">
        <v>84</v>
      </c>
      <c r="F54" t="s">
        <v>85</v>
      </c>
      <c r="L54" s="25"/>
      <c r="M54" s="26" t="s">
        <v>113</v>
      </c>
      <c r="N54" s="27">
        <v>280.39999999999998</v>
      </c>
      <c r="O54" s="28">
        <v>310.39999999999998</v>
      </c>
      <c r="P54" s="28">
        <v>233.4</v>
      </c>
      <c r="Q54" s="29">
        <f t="shared" si="12"/>
        <v>274.73333333333329</v>
      </c>
      <c r="R54" s="13" t="s">
        <v>99</v>
      </c>
      <c r="S54">
        <v>15</v>
      </c>
      <c r="T54">
        <v>255.26666666666665</v>
      </c>
    </row>
    <row r="55" spans="1:20" ht="14">
      <c r="A55">
        <v>3</v>
      </c>
      <c r="B55">
        <v>4</v>
      </c>
      <c r="C55">
        <v>4</v>
      </c>
      <c r="D55">
        <v>3</v>
      </c>
      <c r="E55">
        <v>4</v>
      </c>
      <c r="F55">
        <v>2</v>
      </c>
      <c r="L55" s="25"/>
      <c r="M55" s="26" t="s">
        <v>115</v>
      </c>
      <c r="N55" s="27">
        <v>281.8</v>
      </c>
      <c r="O55" s="28">
        <v>249.8</v>
      </c>
      <c r="P55" s="28">
        <v>234.2</v>
      </c>
      <c r="Q55" s="29">
        <f t="shared" si="12"/>
        <v>255.26666666666665</v>
      </c>
      <c r="R55" s="13" t="s">
        <v>96</v>
      </c>
      <c r="S55">
        <v>15</v>
      </c>
      <c r="T55">
        <v>276.36666666666667</v>
      </c>
    </row>
    <row r="56" spans="1:20" ht="14">
      <c r="A56" t="s">
        <v>144</v>
      </c>
      <c r="G56" s="5"/>
      <c r="L56" s="25"/>
      <c r="M56" s="26" t="s">
        <v>117</v>
      </c>
      <c r="N56" s="27">
        <v>287.7</v>
      </c>
      <c r="O56" s="28">
        <v>282.5</v>
      </c>
      <c r="P56" s="28">
        <v>258.89999999999998</v>
      </c>
      <c r="Q56" s="29">
        <f t="shared" si="12"/>
        <v>276.36666666666667</v>
      </c>
      <c r="R56" s="13" t="s">
        <v>99</v>
      </c>
      <c r="S56">
        <v>15</v>
      </c>
      <c r="T56">
        <v>240.73333333333335</v>
      </c>
    </row>
    <row r="57" spans="1:20" ht="15" thickBot="1">
      <c r="A57">
        <v>2</v>
      </c>
      <c r="B57">
        <v>2</v>
      </c>
      <c r="C57">
        <v>2</v>
      </c>
      <c r="D57">
        <v>2</v>
      </c>
      <c r="E57">
        <v>2</v>
      </c>
      <c r="F57">
        <v>1</v>
      </c>
      <c r="L57" s="30"/>
      <c r="M57" s="31" t="s">
        <v>119</v>
      </c>
      <c r="N57" s="32">
        <v>180</v>
      </c>
      <c r="O57" s="33">
        <v>261.5</v>
      </c>
      <c r="P57" s="33">
        <v>280.7</v>
      </c>
      <c r="Q57" s="34">
        <f t="shared" si="12"/>
        <v>240.73333333333335</v>
      </c>
      <c r="R57" s="13" t="s">
        <v>96</v>
      </c>
      <c r="S57">
        <v>16</v>
      </c>
      <c r="T57">
        <v>117.10000000000001</v>
      </c>
    </row>
    <row r="58" spans="1:20" ht="14">
      <c r="G58" s="5"/>
      <c r="L58" s="35" t="s">
        <v>134</v>
      </c>
      <c r="M58" s="36" t="s">
        <v>109</v>
      </c>
      <c r="N58" s="37">
        <v>118</v>
      </c>
      <c r="O58" s="38">
        <v>125.1</v>
      </c>
      <c r="P58" s="38">
        <v>108.2</v>
      </c>
      <c r="Q58" s="39">
        <f t="shared" si="12"/>
        <v>117.10000000000001</v>
      </c>
      <c r="R58" s="14" t="s">
        <v>99</v>
      </c>
      <c r="S58">
        <v>16</v>
      </c>
      <c r="T58">
        <v>121.53333333333335</v>
      </c>
    </row>
    <row r="59" spans="1:20" ht="14">
      <c r="L59" s="25"/>
      <c r="M59" s="26" t="s">
        <v>111</v>
      </c>
      <c r="N59" s="27">
        <v>123.4</v>
      </c>
      <c r="O59" s="28">
        <v>121.7</v>
      </c>
      <c r="P59" s="28">
        <v>119.5</v>
      </c>
      <c r="Q59" s="29">
        <f t="shared" si="12"/>
        <v>121.53333333333335</v>
      </c>
      <c r="R59" s="19" t="s">
        <v>96</v>
      </c>
      <c r="S59">
        <v>16</v>
      </c>
      <c r="T59">
        <v>121.8</v>
      </c>
    </row>
    <row r="60" spans="1:20" ht="14">
      <c r="D60" t="s">
        <v>145</v>
      </c>
      <c r="E60">
        <f>AVERAGE(K5:K9)</f>
        <v>221.56666666666669</v>
      </c>
      <c r="L60" s="25"/>
      <c r="M60" s="26" t="s">
        <v>113</v>
      </c>
      <c r="N60" s="27">
        <v>128.19999999999999</v>
      </c>
      <c r="O60" s="28">
        <v>126.2</v>
      </c>
      <c r="P60" s="28">
        <v>111</v>
      </c>
      <c r="Q60" s="29">
        <f t="shared" si="12"/>
        <v>121.8</v>
      </c>
      <c r="R60" s="13" t="s">
        <v>99</v>
      </c>
      <c r="S60">
        <v>16</v>
      </c>
      <c r="T60">
        <v>126.63333333333334</v>
      </c>
    </row>
    <row r="61" spans="1:20" ht="14">
      <c r="D61" t="s">
        <v>146</v>
      </c>
      <c r="E61">
        <f>AVERAGE(K10:K13)</f>
        <v>282.08333333333337</v>
      </c>
      <c r="L61" s="25"/>
      <c r="M61" s="26" t="s">
        <v>115</v>
      </c>
      <c r="N61" s="27">
        <v>133.5</v>
      </c>
      <c r="O61" s="28">
        <v>129.1</v>
      </c>
      <c r="P61" s="28">
        <v>117.3</v>
      </c>
      <c r="Q61" s="29">
        <f t="shared" si="12"/>
        <v>126.63333333333334</v>
      </c>
      <c r="R61" s="13" t="s">
        <v>96</v>
      </c>
      <c r="S61">
        <v>16</v>
      </c>
      <c r="T61">
        <v>124.5</v>
      </c>
    </row>
    <row r="62" spans="1:20" ht="14">
      <c r="D62" t="s">
        <v>147</v>
      </c>
      <c r="E62">
        <f>AVERAGE(K14:K15)</f>
        <v>199.91829166666665</v>
      </c>
      <c r="L62" s="25"/>
      <c r="M62" s="26" t="s">
        <v>117</v>
      </c>
      <c r="N62" s="27">
        <v>131.80000000000001</v>
      </c>
      <c r="O62" s="28">
        <v>124</v>
      </c>
      <c r="P62" s="28">
        <v>117.7</v>
      </c>
      <c r="Q62" s="29">
        <f t="shared" si="12"/>
        <v>124.5</v>
      </c>
      <c r="R62" s="13" t="s">
        <v>99</v>
      </c>
      <c r="S62">
        <v>16</v>
      </c>
      <c r="T62">
        <v>89.783333333333346</v>
      </c>
    </row>
    <row r="63" spans="1:20" ht="15" thickBot="1">
      <c r="L63" s="40"/>
      <c r="M63" s="41" t="s">
        <v>119</v>
      </c>
      <c r="N63" s="42">
        <v>55.77</v>
      </c>
      <c r="O63" s="43">
        <v>117.7</v>
      </c>
      <c r="P63" s="43">
        <v>95.88</v>
      </c>
      <c r="Q63" s="44">
        <f t="shared" si="12"/>
        <v>89.783333333333346</v>
      </c>
      <c r="R63" s="13" t="s">
        <v>96</v>
      </c>
      <c r="S63">
        <v>17</v>
      </c>
      <c r="T63">
        <v>63.056666666666672</v>
      </c>
    </row>
    <row r="64" spans="1:20" ht="14">
      <c r="L64" s="20" t="s">
        <v>135</v>
      </c>
      <c r="M64" s="21" t="s">
        <v>109</v>
      </c>
      <c r="N64" s="22">
        <v>67.72</v>
      </c>
      <c r="O64" s="23">
        <v>67.52</v>
      </c>
      <c r="P64" s="23">
        <v>53.93</v>
      </c>
      <c r="Q64" s="24">
        <f t="shared" si="12"/>
        <v>63.056666666666672</v>
      </c>
      <c r="R64" s="14" t="s">
        <v>99</v>
      </c>
      <c r="S64">
        <v>17</v>
      </c>
      <c r="T64">
        <v>70.16</v>
      </c>
    </row>
    <row r="65" spans="12:20" ht="14">
      <c r="L65" s="25"/>
      <c r="M65" s="26" t="s">
        <v>111</v>
      </c>
      <c r="N65" s="27">
        <v>74.94</v>
      </c>
      <c r="O65" s="28">
        <v>72.099999999999994</v>
      </c>
      <c r="P65" s="28">
        <v>63.44</v>
      </c>
      <c r="Q65" s="29">
        <f t="shared" si="12"/>
        <v>70.16</v>
      </c>
      <c r="R65" s="19" t="s">
        <v>96</v>
      </c>
      <c r="S65">
        <v>17</v>
      </c>
      <c r="T65">
        <v>71.510000000000005</v>
      </c>
    </row>
    <row r="66" spans="12:20" ht="14">
      <c r="L66" s="25"/>
      <c r="M66" s="26" t="s">
        <v>113</v>
      </c>
      <c r="N66" s="27">
        <v>72.66</v>
      </c>
      <c r="O66" s="28">
        <v>72.400000000000006</v>
      </c>
      <c r="P66" s="28">
        <v>69.47</v>
      </c>
      <c r="Q66" s="29">
        <f t="shared" si="12"/>
        <v>71.510000000000005</v>
      </c>
      <c r="R66" s="13" t="s">
        <v>99</v>
      </c>
      <c r="S66">
        <v>17</v>
      </c>
      <c r="T66">
        <v>71.083333333333329</v>
      </c>
    </row>
    <row r="67" spans="12:20" ht="14">
      <c r="L67" s="25"/>
      <c r="M67" s="26" t="s">
        <v>115</v>
      </c>
      <c r="N67" s="27">
        <v>68.72</v>
      </c>
      <c r="O67" s="28">
        <v>75.11</v>
      </c>
      <c r="P67" s="28">
        <v>69.42</v>
      </c>
      <c r="Q67" s="29">
        <f t="shared" si="12"/>
        <v>71.083333333333329</v>
      </c>
      <c r="R67" s="13" t="s">
        <v>96</v>
      </c>
      <c r="S67">
        <v>17</v>
      </c>
      <c r="T67">
        <v>73.056666666666672</v>
      </c>
    </row>
    <row r="68" spans="12:20" ht="14">
      <c r="L68" s="25"/>
      <c r="M68" s="26" t="s">
        <v>117</v>
      </c>
      <c r="N68" s="27">
        <v>77.680000000000007</v>
      </c>
      <c r="O68" s="28">
        <v>72.45</v>
      </c>
      <c r="P68" s="28">
        <v>69.040000000000006</v>
      </c>
      <c r="Q68" s="29">
        <f t="shared" ref="Q68:Q75" si="14">AVERAGE(N68:P68)</f>
        <v>73.056666666666672</v>
      </c>
      <c r="R68" s="13" t="s">
        <v>99</v>
      </c>
      <c r="S68">
        <v>17</v>
      </c>
      <c r="T68">
        <v>70.969999999999985</v>
      </c>
    </row>
    <row r="69" spans="12:20" ht="15" thickBot="1">
      <c r="L69" s="30"/>
      <c r="M69" s="31" t="s">
        <v>119</v>
      </c>
      <c r="N69" s="32">
        <v>69.569999999999993</v>
      </c>
      <c r="O69" s="33">
        <v>80.760000000000005</v>
      </c>
      <c r="P69" s="33">
        <v>62.58</v>
      </c>
      <c r="Q69" s="34">
        <f t="shared" si="14"/>
        <v>70.969999999999985</v>
      </c>
      <c r="R69" s="13" t="s">
        <v>96</v>
      </c>
      <c r="S69">
        <v>18</v>
      </c>
      <c r="T69">
        <v>7.6233333333333348</v>
      </c>
    </row>
    <row r="70" spans="12:20" ht="14">
      <c r="L70" s="35" t="s">
        <v>136</v>
      </c>
      <c r="M70" s="36" t="s">
        <v>109</v>
      </c>
      <c r="N70" s="37">
        <v>8.2650000000000006</v>
      </c>
      <c r="O70" s="38">
        <v>8.0540000000000003</v>
      </c>
      <c r="P70" s="38">
        <v>6.5510000000000002</v>
      </c>
      <c r="Q70" s="39">
        <f t="shared" si="14"/>
        <v>7.6233333333333348</v>
      </c>
      <c r="R70" s="14" t="s">
        <v>99</v>
      </c>
      <c r="S70">
        <v>18</v>
      </c>
      <c r="T70">
        <v>8.3943333333333339</v>
      </c>
    </row>
    <row r="71" spans="12:20" ht="14">
      <c r="L71" s="25"/>
      <c r="M71" s="26" t="s">
        <v>111</v>
      </c>
      <c r="N71" s="27">
        <v>9.1329999999999991</v>
      </c>
      <c r="O71" s="28">
        <v>8.1210000000000004</v>
      </c>
      <c r="P71" s="28">
        <v>7.9290000000000003</v>
      </c>
      <c r="Q71" s="29">
        <f t="shared" si="14"/>
        <v>8.3943333333333339</v>
      </c>
      <c r="R71" s="19" t="s">
        <v>96</v>
      </c>
      <c r="S71">
        <v>18</v>
      </c>
      <c r="T71">
        <v>8.177999999999999</v>
      </c>
    </row>
    <row r="72" spans="12:20" ht="14">
      <c r="L72" s="25"/>
      <c r="M72" s="26" t="s">
        <v>113</v>
      </c>
      <c r="N72" s="27">
        <v>9.18</v>
      </c>
      <c r="O72" s="28">
        <v>8.4879999999999995</v>
      </c>
      <c r="P72" s="28">
        <v>6.8659999999999997</v>
      </c>
      <c r="Q72" s="29">
        <f t="shared" si="14"/>
        <v>8.177999999999999</v>
      </c>
      <c r="R72" s="13" t="s">
        <v>99</v>
      </c>
      <c r="S72">
        <v>18</v>
      </c>
      <c r="T72">
        <v>8.3729999999999993</v>
      </c>
    </row>
    <row r="73" spans="12:20" ht="14">
      <c r="L73" s="25"/>
      <c r="M73" s="26" t="s">
        <v>115</v>
      </c>
      <c r="N73" s="27">
        <v>8.2360000000000007</v>
      </c>
      <c r="O73" s="28">
        <v>8.5790000000000006</v>
      </c>
      <c r="P73" s="28">
        <v>8.3040000000000003</v>
      </c>
      <c r="Q73" s="29">
        <f t="shared" si="14"/>
        <v>8.3729999999999993</v>
      </c>
      <c r="R73" s="13" t="s">
        <v>96</v>
      </c>
      <c r="S73">
        <v>18</v>
      </c>
      <c r="T73">
        <v>7.9966666666666661</v>
      </c>
    </row>
    <row r="74" spans="12:20" ht="14">
      <c r="L74" s="25"/>
      <c r="M74" s="26" t="s">
        <v>117</v>
      </c>
      <c r="N74" s="27">
        <v>8.4469999999999992</v>
      </c>
      <c r="O74" s="28">
        <v>9.09</v>
      </c>
      <c r="P74" s="28">
        <v>6.4530000000000003</v>
      </c>
      <c r="Q74" s="29">
        <f t="shared" si="14"/>
        <v>7.9966666666666661</v>
      </c>
      <c r="R74" s="13" t="s">
        <v>99</v>
      </c>
      <c r="S74">
        <v>18</v>
      </c>
      <c r="T74">
        <v>7.3153333333333341</v>
      </c>
    </row>
    <row r="75" spans="12:20" ht="15" thickBot="1">
      <c r="L75" s="40"/>
      <c r="M75" s="41" t="s">
        <v>119</v>
      </c>
      <c r="N75" s="42">
        <v>8.8879999999999999</v>
      </c>
      <c r="O75" s="43">
        <v>6.73</v>
      </c>
      <c r="P75" s="43">
        <v>6.3280000000000003</v>
      </c>
      <c r="Q75" s="44">
        <f t="shared" si="14"/>
        <v>7.3153333333333341</v>
      </c>
      <c r="R75" s="13"/>
    </row>
    <row r="76" spans="12:20">
      <c r="R76" s="14"/>
    </row>
    <row r="77" spans="12:20">
      <c r="R77" s="19"/>
    </row>
  </sheetData>
  <mergeCells count="3">
    <mergeCell ref="L1:M1"/>
    <mergeCell ref="L2:L3"/>
    <mergeCell ref="M2:Q2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8"/>
  <sheetViews>
    <sheetView topLeftCell="A10" workbookViewId="0">
      <selection sqref="A1:XFD1048576"/>
    </sheetView>
  </sheetViews>
  <sheetFormatPr baseColWidth="10" defaultRowHeight="13" x14ac:dyDescent="0"/>
  <cols>
    <col min="1" max="1" width="14" customWidth="1"/>
    <col min="2" max="2" width="6" customWidth="1"/>
    <col min="3" max="3" width="7.7109375" customWidth="1"/>
    <col min="4" max="4" width="6.7109375" customWidth="1"/>
    <col min="5" max="5" width="7.140625" customWidth="1"/>
    <col min="6" max="6" width="7.28515625" customWidth="1"/>
    <col min="7" max="7" width="6.140625" customWidth="1"/>
    <col min="8" max="8" width="8" customWidth="1"/>
    <col min="9" max="9" width="8.28515625" customWidth="1"/>
    <col min="10" max="10" width="8.28515625" style="8" customWidth="1"/>
    <col min="11" max="11" width="9.140625" customWidth="1"/>
    <col min="12" max="12" width="7" customWidth="1"/>
    <col min="13" max="13" width="7.85546875" customWidth="1"/>
    <col min="14" max="14" width="8" customWidth="1"/>
    <col min="15" max="15" width="7.7109375" customWidth="1"/>
    <col min="16" max="16" width="7.28515625" customWidth="1"/>
    <col min="17" max="17" width="7" customWidth="1"/>
    <col min="18" max="18" width="7.140625" customWidth="1"/>
    <col min="19" max="19" width="7.5703125" bestFit="1" customWidth="1"/>
    <col min="20" max="20" width="4.7109375" customWidth="1"/>
    <col min="21" max="21" width="7" bestFit="1" customWidth="1"/>
    <col min="22" max="22" width="5.42578125" bestFit="1" customWidth="1"/>
    <col min="23" max="23" width="3.7109375" customWidth="1"/>
    <col min="24" max="24" width="5.28515625" customWidth="1"/>
    <col min="25" max="25" width="5.5703125" customWidth="1"/>
    <col min="26" max="27" width="4.140625" customWidth="1"/>
    <col min="28" max="28" width="4.28515625" customWidth="1"/>
  </cols>
  <sheetData>
    <row r="1" spans="1:28" ht="14" thickBot="1">
      <c r="A1" t="s">
        <v>15</v>
      </c>
      <c r="C1" t="s">
        <v>16</v>
      </c>
      <c r="K1" s="92" t="s">
        <v>92</v>
      </c>
      <c r="L1" s="92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5" thickBot="1">
      <c r="A2" s="3" t="s">
        <v>18</v>
      </c>
      <c r="B2" t="s">
        <v>39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21</v>
      </c>
      <c r="K2" s="93" t="s">
        <v>39</v>
      </c>
      <c r="L2" s="96" t="s">
        <v>97</v>
      </c>
      <c r="M2" s="97"/>
      <c r="N2" s="97"/>
      <c r="O2" s="97"/>
      <c r="P2" s="97"/>
      <c r="Q2" s="97"/>
      <c r="R2" s="97"/>
      <c r="S2" s="97"/>
      <c r="T2" s="98"/>
    </row>
    <row r="3" spans="1:28" ht="14" thickBot="1">
      <c r="A3" s="1">
        <v>39163</v>
      </c>
      <c r="B3" s="2">
        <v>0.66666666666666663</v>
      </c>
      <c r="C3">
        <v>182</v>
      </c>
      <c r="D3">
        <v>400</v>
      </c>
      <c r="E3">
        <v>192</v>
      </c>
      <c r="F3">
        <v>470</v>
      </c>
      <c r="G3">
        <v>625</v>
      </c>
      <c r="H3">
        <v>442</v>
      </c>
      <c r="I3">
        <f t="shared" ref="I3:I12" si="0">AVERAGE(C3:H3)</f>
        <v>385.16666666666669</v>
      </c>
      <c r="K3" s="94"/>
      <c r="L3" s="99" t="s">
        <v>102</v>
      </c>
      <c r="M3" s="101" t="s">
        <v>137</v>
      </c>
      <c r="N3" s="102"/>
      <c r="O3" s="102"/>
      <c r="P3" s="103"/>
      <c r="Q3" s="101" t="s">
        <v>138</v>
      </c>
      <c r="R3" s="102"/>
      <c r="S3" s="102"/>
      <c r="T3" s="104"/>
    </row>
    <row r="4" spans="1:28" ht="17" thickBot="1">
      <c r="A4" s="1">
        <v>39164</v>
      </c>
      <c r="B4" s="2">
        <v>0.66666666666666663</v>
      </c>
      <c r="C4">
        <v>220</v>
      </c>
      <c r="D4">
        <v>360</v>
      </c>
      <c r="E4">
        <v>225</v>
      </c>
      <c r="F4">
        <v>435</v>
      </c>
      <c r="G4">
        <v>561</v>
      </c>
      <c r="H4">
        <v>377</v>
      </c>
      <c r="I4">
        <f t="shared" si="0"/>
        <v>363</v>
      </c>
      <c r="K4" s="95"/>
      <c r="L4" s="100"/>
      <c r="M4" s="46" t="s">
        <v>103</v>
      </c>
      <c r="N4" s="47" t="s">
        <v>104</v>
      </c>
      <c r="O4" s="47" t="s">
        <v>105</v>
      </c>
      <c r="P4" s="48" t="s">
        <v>106</v>
      </c>
      <c r="Q4" s="46" t="s">
        <v>103</v>
      </c>
      <c r="R4" s="47" t="s">
        <v>104</v>
      </c>
      <c r="S4" s="47" t="s">
        <v>105</v>
      </c>
      <c r="T4" s="49" t="s">
        <v>106</v>
      </c>
    </row>
    <row r="5" spans="1:28" ht="14">
      <c r="A5" s="1">
        <v>39165</v>
      </c>
      <c r="B5" s="2">
        <v>0.58333333333333337</v>
      </c>
      <c r="C5">
        <v>215</v>
      </c>
      <c r="D5">
        <v>392</v>
      </c>
      <c r="E5">
        <v>225</v>
      </c>
      <c r="F5">
        <v>485</v>
      </c>
      <c r="G5">
        <v>248</v>
      </c>
      <c r="H5">
        <v>378</v>
      </c>
      <c r="I5">
        <f t="shared" si="0"/>
        <v>323.83333333333331</v>
      </c>
      <c r="K5" s="20" t="s">
        <v>128</v>
      </c>
      <c r="L5" s="51" t="s">
        <v>109</v>
      </c>
      <c r="M5" s="52">
        <v>33.799999999999997</v>
      </c>
      <c r="N5" s="23">
        <v>33.799999999999997</v>
      </c>
      <c r="O5" s="23">
        <v>34</v>
      </c>
      <c r="P5" s="53">
        <f t="shared" ref="P5:P58" si="1">AVERAGE(M5:O5)</f>
        <v>33.866666666666667</v>
      </c>
      <c r="Q5" s="52">
        <v>29.4</v>
      </c>
      <c r="R5" s="23">
        <v>29.3</v>
      </c>
      <c r="S5" s="23">
        <v>29.1</v>
      </c>
      <c r="T5" s="54">
        <f t="shared" ref="T5:T58" si="2">AVERAGE(Q5:S5)</f>
        <v>29.266666666666669</v>
      </c>
    </row>
    <row r="6" spans="1:28" ht="14">
      <c r="A6" s="1">
        <v>39166</v>
      </c>
      <c r="B6" s="2">
        <v>0.5</v>
      </c>
      <c r="C6">
        <v>223</v>
      </c>
      <c r="D6">
        <v>335</v>
      </c>
      <c r="E6">
        <v>240</v>
      </c>
      <c r="F6">
        <v>494</v>
      </c>
      <c r="G6">
        <v>229</v>
      </c>
      <c r="H6">
        <v>315</v>
      </c>
      <c r="I6">
        <f t="shared" si="0"/>
        <v>306</v>
      </c>
      <c r="K6" s="25"/>
      <c r="L6" s="55" t="s">
        <v>111</v>
      </c>
      <c r="M6" s="56">
        <v>33.6</v>
      </c>
      <c r="N6" s="28">
        <v>33.700000000000003</v>
      </c>
      <c r="O6" s="28">
        <v>33.700000000000003</v>
      </c>
      <c r="P6" s="57">
        <f t="shared" si="1"/>
        <v>33.666666666666671</v>
      </c>
      <c r="Q6" s="56">
        <v>26.1</v>
      </c>
      <c r="R6" s="28">
        <v>25.9</v>
      </c>
      <c r="S6" s="28">
        <v>26.1</v>
      </c>
      <c r="T6" s="58">
        <f t="shared" si="2"/>
        <v>26.033333333333331</v>
      </c>
    </row>
    <row r="7" spans="1:28" ht="14">
      <c r="A7" s="1">
        <v>39171</v>
      </c>
      <c r="B7" s="2">
        <v>0.64583333333333337</v>
      </c>
      <c r="C7">
        <v>230</v>
      </c>
      <c r="D7">
        <v>660</v>
      </c>
      <c r="E7">
        <v>41</v>
      </c>
      <c r="F7">
        <v>500</v>
      </c>
      <c r="G7">
        <v>270</v>
      </c>
      <c r="H7">
        <v>405</v>
      </c>
      <c r="I7">
        <f t="shared" si="0"/>
        <v>351</v>
      </c>
      <c r="K7" s="25"/>
      <c r="L7" s="55" t="s">
        <v>113</v>
      </c>
      <c r="M7" s="56">
        <v>33.799999999999997</v>
      </c>
      <c r="N7" s="28">
        <v>33.700000000000003</v>
      </c>
      <c r="O7" s="28">
        <v>33.9</v>
      </c>
      <c r="P7" s="57">
        <f t="shared" si="1"/>
        <v>33.800000000000004</v>
      </c>
      <c r="Q7" s="56">
        <v>29.9</v>
      </c>
      <c r="R7" s="28">
        <v>29.8</v>
      </c>
      <c r="S7" s="28">
        <v>29.7</v>
      </c>
      <c r="T7" s="58">
        <f t="shared" si="2"/>
        <v>29.8</v>
      </c>
    </row>
    <row r="8" spans="1:28" ht="14">
      <c r="A8" s="1">
        <v>39177</v>
      </c>
      <c r="B8" s="2">
        <v>0.66666666666666663</v>
      </c>
      <c r="C8">
        <v>220</v>
      </c>
      <c r="D8">
        <v>648</v>
      </c>
      <c r="E8">
        <v>42</v>
      </c>
      <c r="F8">
        <v>478</v>
      </c>
      <c r="G8">
        <v>215</v>
      </c>
      <c r="H8">
        <v>347</v>
      </c>
      <c r="I8">
        <f t="shared" si="0"/>
        <v>325</v>
      </c>
      <c r="K8" s="25"/>
      <c r="L8" s="55" t="s">
        <v>115</v>
      </c>
      <c r="M8" s="56">
        <v>33.799999999999997</v>
      </c>
      <c r="N8" s="28">
        <v>33.700000000000003</v>
      </c>
      <c r="O8" s="28">
        <v>33.799999999999997</v>
      </c>
      <c r="P8" s="57">
        <f t="shared" si="1"/>
        <v>33.766666666666666</v>
      </c>
      <c r="Q8" s="56">
        <v>27.3</v>
      </c>
      <c r="R8" s="28">
        <v>27.2</v>
      </c>
      <c r="S8" s="28">
        <v>27</v>
      </c>
      <c r="T8" s="58">
        <f t="shared" si="2"/>
        <v>27.166666666666668</v>
      </c>
    </row>
    <row r="9" spans="1:28" ht="14">
      <c r="A9" s="1">
        <v>39184</v>
      </c>
      <c r="B9" s="2">
        <v>0.60416666666666663</v>
      </c>
      <c r="C9">
        <v>565</v>
      </c>
      <c r="D9">
        <v>655</v>
      </c>
      <c r="E9">
        <v>565</v>
      </c>
      <c r="F9">
        <v>550</v>
      </c>
      <c r="G9">
        <v>255</v>
      </c>
      <c r="H9">
        <v>415</v>
      </c>
      <c r="I9">
        <f t="shared" si="0"/>
        <v>500.83333333333331</v>
      </c>
      <c r="K9" s="25"/>
      <c r="L9" s="55" t="s">
        <v>117</v>
      </c>
      <c r="M9" s="56">
        <v>33.799999999999997</v>
      </c>
      <c r="N9" s="28">
        <v>33.799999999999997</v>
      </c>
      <c r="O9" s="28">
        <v>33.799999999999997</v>
      </c>
      <c r="P9" s="57">
        <f t="shared" si="1"/>
        <v>33.799999999999997</v>
      </c>
      <c r="Q9" s="56">
        <v>29.8</v>
      </c>
      <c r="R9" s="28">
        <v>30.1</v>
      </c>
      <c r="S9" s="28">
        <v>30.1</v>
      </c>
      <c r="T9" s="58">
        <f t="shared" si="2"/>
        <v>30</v>
      </c>
    </row>
    <row r="10" spans="1:28" ht="15" thickBot="1">
      <c r="A10" s="1">
        <v>39192</v>
      </c>
      <c r="B10" s="2">
        <v>0.59375</v>
      </c>
      <c r="C10">
        <v>667</v>
      </c>
      <c r="D10">
        <v>700</v>
      </c>
      <c r="E10">
        <v>535</v>
      </c>
      <c r="F10">
        <v>510</v>
      </c>
      <c r="G10">
        <v>258</v>
      </c>
      <c r="H10">
        <v>370</v>
      </c>
      <c r="I10">
        <f t="shared" si="0"/>
        <v>506.66666666666669</v>
      </c>
      <c r="K10" s="30"/>
      <c r="L10" s="59" t="s">
        <v>119</v>
      </c>
      <c r="M10" s="60">
        <v>33.799999999999997</v>
      </c>
      <c r="N10" s="33">
        <v>33.799999999999997</v>
      </c>
      <c r="O10" s="33">
        <v>33.799999999999997</v>
      </c>
      <c r="P10" s="61">
        <f t="shared" si="1"/>
        <v>33.799999999999997</v>
      </c>
      <c r="Q10" s="60">
        <v>26.8</v>
      </c>
      <c r="R10" s="33">
        <v>26.7</v>
      </c>
      <c r="S10" s="33">
        <v>26.6</v>
      </c>
      <c r="T10" s="62">
        <f t="shared" si="2"/>
        <v>26.7</v>
      </c>
    </row>
    <row r="11" spans="1:28" ht="14">
      <c r="A11" s="1">
        <v>39196</v>
      </c>
      <c r="B11" s="2">
        <v>0.52083333333333337</v>
      </c>
      <c r="C11">
        <v>652</v>
      </c>
      <c r="D11">
        <v>600</v>
      </c>
      <c r="E11">
        <v>566</v>
      </c>
      <c r="F11">
        <v>514</v>
      </c>
      <c r="G11">
        <v>280</v>
      </c>
      <c r="H11">
        <v>378</v>
      </c>
      <c r="I11">
        <f t="shared" si="0"/>
        <v>498.33333333333331</v>
      </c>
      <c r="K11" s="35" t="s">
        <v>129</v>
      </c>
      <c r="L11" s="63" t="s">
        <v>109</v>
      </c>
      <c r="M11" s="64">
        <v>35.6</v>
      </c>
      <c r="N11" s="38">
        <v>35.4</v>
      </c>
      <c r="O11" s="38">
        <v>35.299999999999997</v>
      </c>
      <c r="P11" s="65">
        <f t="shared" si="1"/>
        <v>35.43333333333333</v>
      </c>
      <c r="Q11" s="64">
        <v>29</v>
      </c>
      <c r="R11" s="38">
        <v>29</v>
      </c>
      <c r="S11" s="38">
        <v>29.2</v>
      </c>
      <c r="T11" s="66">
        <f t="shared" si="2"/>
        <v>29.066666666666666</v>
      </c>
    </row>
    <row r="12" spans="1:28" ht="14">
      <c r="A12" s="1">
        <v>39203</v>
      </c>
      <c r="B12" s="2">
        <v>0.61458333333333337</v>
      </c>
      <c r="C12">
        <v>590</v>
      </c>
      <c r="D12">
        <v>647</v>
      </c>
      <c r="E12">
        <v>543</v>
      </c>
      <c r="F12">
        <v>562</v>
      </c>
      <c r="G12">
        <v>260</v>
      </c>
      <c r="H12">
        <v>430</v>
      </c>
      <c r="I12">
        <f t="shared" si="0"/>
        <v>505.33333333333331</v>
      </c>
      <c r="K12" s="25"/>
      <c r="L12" s="55" t="s">
        <v>111</v>
      </c>
      <c r="M12" s="56">
        <v>35.1</v>
      </c>
      <c r="N12" s="28">
        <v>35.1</v>
      </c>
      <c r="O12" s="28">
        <v>33.6</v>
      </c>
      <c r="P12" s="57">
        <f t="shared" si="1"/>
        <v>34.6</v>
      </c>
      <c r="Q12" s="56">
        <v>26.3</v>
      </c>
      <c r="R12" s="28">
        <v>26.4</v>
      </c>
      <c r="S12" s="28">
        <v>26.5</v>
      </c>
      <c r="T12" s="58">
        <f t="shared" si="2"/>
        <v>26.400000000000002</v>
      </c>
    </row>
    <row r="13" spans="1:28" ht="14">
      <c r="A13" s="1"/>
      <c r="B13" s="2" t="s">
        <v>26</v>
      </c>
      <c r="C13">
        <f>AVERAGE(C9:C12)</f>
        <v>618.5</v>
      </c>
      <c r="D13">
        <f>AVERAGE(D7:D12)</f>
        <v>651.66666666666663</v>
      </c>
      <c r="E13">
        <f>AVERAGE(E9:E12)</f>
        <v>552.25</v>
      </c>
      <c r="F13">
        <f>AVERAGE(F3:F12)</f>
        <v>499.8</v>
      </c>
      <c r="G13">
        <f>AVERAGE(G5:G12)</f>
        <v>251.875</v>
      </c>
      <c r="H13">
        <f>AVERAGE(H3:H12)</f>
        <v>385.7</v>
      </c>
      <c r="I13">
        <f>AVERAGE(I3:I12)</f>
        <v>406.51666666666671</v>
      </c>
      <c r="K13" s="25"/>
      <c r="L13" s="55" t="s">
        <v>113</v>
      </c>
      <c r="M13" s="56">
        <v>35.5</v>
      </c>
      <c r="N13" s="28">
        <v>35.6</v>
      </c>
      <c r="O13" s="28">
        <v>33.299999999999997</v>
      </c>
      <c r="P13" s="57">
        <f t="shared" si="1"/>
        <v>34.799999999999997</v>
      </c>
      <c r="Q13" s="56">
        <v>29.7</v>
      </c>
      <c r="R13" s="28">
        <v>29.4</v>
      </c>
      <c r="S13" s="28">
        <v>29.6</v>
      </c>
      <c r="T13" s="58">
        <f t="shared" si="2"/>
        <v>29.566666666666663</v>
      </c>
    </row>
    <row r="14" spans="1:28" ht="14">
      <c r="B14" t="s">
        <v>66</v>
      </c>
      <c r="C14">
        <f>STDEV(C9:C11)</f>
        <v>55.072679252057455</v>
      </c>
      <c r="D14">
        <f>STDEV(D7:D11)</f>
        <v>35.690334826112242</v>
      </c>
      <c r="E14">
        <f>STDEV(E9:E11)</f>
        <v>17.616280348965084</v>
      </c>
      <c r="F14">
        <f>STDEV(F3:F11)</f>
        <v>32.03687111924495</v>
      </c>
      <c r="G14">
        <f>STDEV(G5:G11)</f>
        <v>22.566304421373367</v>
      </c>
      <c r="H14">
        <f>STDEV(H3:H11)</f>
        <v>37.281958699140858</v>
      </c>
      <c r="K14" s="25"/>
      <c r="L14" s="55" t="s">
        <v>115</v>
      </c>
      <c r="M14" s="56">
        <v>33.6</v>
      </c>
      <c r="N14" s="28">
        <v>35.299999999999997</v>
      </c>
      <c r="O14" s="28">
        <v>35</v>
      </c>
      <c r="P14" s="57">
        <f t="shared" si="1"/>
        <v>34.633333333333333</v>
      </c>
      <c r="Q14" s="56">
        <v>27.1</v>
      </c>
      <c r="R14" s="28">
        <v>27</v>
      </c>
      <c r="S14" s="28">
        <v>27</v>
      </c>
      <c r="T14" s="58">
        <f t="shared" si="2"/>
        <v>27.033333333333331</v>
      </c>
    </row>
    <row r="15" spans="1:28" s="8" customFormat="1" ht="14">
      <c r="G15" s="8" t="s">
        <v>67</v>
      </c>
      <c r="K15" s="25"/>
      <c r="L15" s="55" t="s">
        <v>117</v>
      </c>
      <c r="M15" s="56">
        <v>35.6</v>
      </c>
      <c r="N15" s="28">
        <v>35.6</v>
      </c>
      <c r="O15" s="28">
        <v>33.9</v>
      </c>
      <c r="P15" s="57">
        <f t="shared" si="1"/>
        <v>35.033333333333331</v>
      </c>
      <c r="Q15" s="56">
        <v>29.4</v>
      </c>
      <c r="R15" s="28">
        <v>29.2</v>
      </c>
      <c r="S15" s="28">
        <v>29.4</v>
      </c>
      <c r="T15" s="58">
        <f t="shared" si="2"/>
        <v>29.333333333333332</v>
      </c>
    </row>
    <row r="16" spans="1:28" ht="15" thickBot="1">
      <c r="A16" s="3" t="s">
        <v>9</v>
      </c>
      <c r="K16" s="40"/>
      <c r="L16" s="67" t="s">
        <v>119</v>
      </c>
      <c r="M16" s="68">
        <v>35.5</v>
      </c>
      <c r="N16" s="43">
        <v>33.9</v>
      </c>
      <c r="O16" s="43">
        <v>33.799999999999997</v>
      </c>
      <c r="P16" s="69">
        <f t="shared" si="1"/>
        <v>34.4</v>
      </c>
      <c r="Q16" s="68">
        <v>26.6</v>
      </c>
      <c r="R16" s="43">
        <v>26.8</v>
      </c>
      <c r="S16" s="43">
        <v>26.9</v>
      </c>
      <c r="T16" s="70">
        <f t="shared" si="2"/>
        <v>26.766666666666669</v>
      </c>
    </row>
    <row r="17" spans="1:20" ht="14">
      <c r="A17" s="1">
        <v>39164</v>
      </c>
      <c r="B17" s="2">
        <v>0.66666666666666663</v>
      </c>
      <c r="C17">
        <v>34.1</v>
      </c>
      <c r="D17">
        <v>34.299999999999997</v>
      </c>
      <c r="E17">
        <v>33.9</v>
      </c>
      <c r="F17">
        <v>33.9</v>
      </c>
      <c r="G17">
        <v>34.200000000000003</v>
      </c>
      <c r="H17">
        <v>33.9</v>
      </c>
      <c r="I17">
        <f t="shared" ref="I17:I25" si="3">AVERAGE(C17:H17)</f>
        <v>34.050000000000004</v>
      </c>
      <c r="K17" s="20" t="s">
        <v>130</v>
      </c>
      <c r="L17" s="51" t="s">
        <v>109</v>
      </c>
      <c r="M17" s="52">
        <v>34</v>
      </c>
      <c r="N17" s="23">
        <v>34.1</v>
      </c>
      <c r="O17" s="23">
        <v>34.1</v>
      </c>
      <c r="P17" s="53">
        <f t="shared" si="1"/>
        <v>34.066666666666663</v>
      </c>
      <c r="Q17" s="52">
        <v>28.9</v>
      </c>
      <c r="R17" s="23">
        <v>28.8</v>
      </c>
      <c r="S17" s="23">
        <v>28.9</v>
      </c>
      <c r="T17" s="54">
        <f t="shared" si="2"/>
        <v>28.866666666666664</v>
      </c>
    </row>
    <row r="18" spans="1:20" ht="14">
      <c r="A18" s="1">
        <v>39165</v>
      </c>
      <c r="B18" s="2">
        <v>0.66666666666666663</v>
      </c>
      <c r="C18">
        <v>34.1</v>
      </c>
      <c r="D18">
        <v>34.299999999999997</v>
      </c>
      <c r="E18">
        <v>33.9</v>
      </c>
      <c r="F18">
        <v>33.9</v>
      </c>
      <c r="G18">
        <v>34.200000000000003</v>
      </c>
      <c r="H18">
        <v>33.799999999999997</v>
      </c>
      <c r="I18">
        <f t="shared" si="3"/>
        <v>34.033333333333339</v>
      </c>
      <c r="K18" s="25"/>
      <c r="L18" s="55" t="s">
        <v>111</v>
      </c>
      <c r="M18" s="56">
        <v>33.700000000000003</v>
      </c>
      <c r="N18" s="28">
        <v>33.299999999999997</v>
      </c>
      <c r="O18" s="28">
        <v>33.4</v>
      </c>
      <c r="P18" s="57">
        <f t="shared" si="1"/>
        <v>33.466666666666669</v>
      </c>
      <c r="Q18" s="56">
        <v>26.5</v>
      </c>
      <c r="R18" s="28">
        <v>26.4</v>
      </c>
      <c r="S18" s="28">
        <v>28.5</v>
      </c>
      <c r="T18" s="58">
        <f t="shared" si="2"/>
        <v>27.133333333333336</v>
      </c>
    </row>
    <row r="19" spans="1:20" ht="14">
      <c r="A19" s="1">
        <v>39166</v>
      </c>
      <c r="B19" s="2">
        <v>0.5</v>
      </c>
      <c r="C19">
        <v>34.1</v>
      </c>
      <c r="D19">
        <v>34.299999999999997</v>
      </c>
      <c r="E19">
        <v>33.9</v>
      </c>
      <c r="F19">
        <v>34</v>
      </c>
      <c r="G19">
        <v>34.200000000000003</v>
      </c>
      <c r="H19">
        <v>33.9</v>
      </c>
      <c r="I19">
        <f t="shared" si="3"/>
        <v>34.06666666666667</v>
      </c>
      <c r="K19" s="25"/>
      <c r="L19" s="55" t="s">
        <v>113</v>
      </c>
      <c r="M19" s="56">
        <v>34</v>
      </c>
      <c r="N19" s="28">
        <v>34</v>
      </c>
      <c r="O19" s="28">
        <v>34</v>
      </c>
      <c r="P19" s="57">
        <f t="shared" si="1"/>
        <v>34</v>
      </c>
      <c r="Q19" s="56">
        <v>29.7</v>
      </c>
      <c r="R19" s="28">
        <v>29.7</v>
      </c>
      <c r="S19" s="28">
        <v>29.7</v>
      </c>
      <c r="T19" s="58">
        <f t="shared" si="2"/>
        <v>29.7</v>
      </c>
    </row>
    <row r="20" spans="1:20" ht="14">
      <c r="A20" s="1">
        <v>39171</v>
      </c>
      <c r="B20" s="2">
        <v>0.64583333333333337</v>
      </c>
      <c r="C20">
        <v>34.1</v>
      </c>
      <c r="D20">
        <v>33.799999999999997</v>
      </c>
      <c r="E20">
        <v>33.9</v>
      </c>
      <c r="F20">
        <v>34</v>
      </c>
      <c r="G20">
        <v>33.9</v>
      </c>
      <c r="H20">
        <v>33.9</v>
      </c>
      <c r="I20">
        <f t="shared" si="3"/>
        <v>33.933333333333337</v>
      </c>
      <c r="K20" s="25"/>
      <c r="L20" s="55" t="s">
        <v>115</v>
      </c>
      <c r="M20" s="56">
        <v>33.6</v>
      </c>
      <c r="N20" s="28">
        <v>33.799999999999997</v>
      </c>
      <c r="O20" s="28">
        <v>33.9</v>
      </c>
      <c r="P20" s="57">
        <f t="shared" si="1"/>
        <v>33.766666666666673</v>
      </c>
      <c r="Q20" s="56">
        <v>27.2</v>
      </c>
      <c r="R20" s="28">
        <v>26.8</v>
      </c>
      <c r="S20" s="28">
        <v>26.8</v>
      </c>
      <c r="T20" s="58">
        <f t="shared" si="2"/>
        <v>26.933333333333334</v>
      </c>
    </row>
    <row r="21" spans="1:20" ht="14">
      <c r="A21" s="1">
        <v>39177</v>
      </c>
      <c r="B21" s="2">
        <v>0.66666666666666663</v>
      </c>
      <c r="C21">
        <v>34.4</v>
      </c>
      <c r="D21">
        <v>34.200000000000003</v>
      </c>
      <c r="E21">
        <v>33.9</v>
      </c>
      <c r="F21">
        <v>34.200000000000003</v>
      </c>
      <c r="G21">
        <v>34</v>
      </c>
      <c r="H21">
        <v>34.1</v>
      </c>
      <c r="I21">
        <f t="shared" si="3"/>
        <v>34.133333333333333</v>
      </c>
      <c r="K21" s="25"/>
      <c r="L21" s="55" t="s">
        <v>117</v>
      </c>
      <c r="M21" s="56">
        <v>34</v>
      </c>
      <c r="N21" s="28">
        <v>34</v>
      </c>
      <c r="O21" s="28">
        <v>34.1</v>
      </c>
      <c r="P21" s="57">
        <f t="shared" si="1"/>
        <v>34.033333333333331</v>
      </c>
      <c r="Q21" s="56">
        <v>29.2</v>
      </c>
      <c r="R21" s="28">
        <v>29.4</v>
      </c>
      <c r="S21" s="28">
        <v>29.2</v>
      </c>
      <c r="T21" s="58">
        <f t="shared" si="2"/>
        <v>29.266666666666666</v>
      </c>
    </row>
    <row r="22" spans="1:20" ht="15" thickBot="1">
      <c r="A22" s="1">
        <v>39184</v>
      </c>
      <c r="B22" s="2">
        <v>0.60416666666666663</v>
      </c>
      <c r="C22">
        <v>34.799999999999997</v>
      </c>
      <c r="D22">
        <v>34.200000000000003</v>
      </c>
      <c r="E22">
        <v>34</v>
      </c>
      <c r="F22">
        <v>34.5</v>
      </c>
      <c r="G22">
        <v>34</v>
      </c>
      <c r="H22">
        <v>34.299999999999997</v>
      </c>
      <c r="I22">
        <f t="shared" si="3"/>
        <v>34.300000000000004</v>
      </c>
      <c r="K22" s="30"/>
      <c r="L22" s="59" t="s">
        <v>119</v>
      </c>
      <c r="M22" s="60">
        <v>33.6</v>
      </c>
      <c r="N22" s="33">
        <v>33.5</v>
      </c>
      <c r="O22" s="33">
        <v>33.799999999999997</v>
      </c>
      <c r="P22" s="61">
        <f t="shared" si="1"/>
        <v>33.633333333333333</v>
      </c>
      <c r="Q22" s="60">
        <v>27</v>
      </c>
      <c r="R22" s="33">
        <v>27.1</v>
      </c>
      <c r="S22" s="33">
        <v>26.7</v>
      </c>
      <c r="T22" s="62">
        <f t="shared" si="2"/>
        <v>26.933333333333334</v>
      </c>
    </row>
    <row r="23" spans="1:20" ht="14">
      <c r="A23" s="1">
        <v>39192</v>
      </c>
      <c r="B23" s="2">
        <v>0.59375</v>
      </c>
      <c r="C23">
        <v>35.299999999999997</v>
      </c>
      <c r="D23">
        <v>34.200000000000003</v>
      </c>
      <c r="E23">
        <v>34</v>
      </c>
      <c r="F23">
        <v>34.5</v>
      </c>
      <c r="G23">
        <v>34</v>
      </c>
      <c r="H23">
        <v>34.299999999999997</v>
      </c>
      <c r="I23">
        <f t="shared" si="3"/>
        <v>34.383333333333333</v>
      </c>
      <c r="K23" s="35" t="s">
        <v>131</v>
      </c>
      <c r="L23" s="63" t="s">
        <v>109</v>
      </c>
      <c r="M23" s="64">
        <v>34.200000000000003</v>
      </c>
      <c r="N23" s="38">
        <v>34.1</v>
      </c>
      <c r="O23" s="38">
        <v>34.1</v>
      </c>
      <c r="P23" s="65">
        <f t="shared" si="1"/>
        <v>34.133333333333333</v>
      </c>
      <c r="Q23" s="64">
        <v>28.8</v>
      </c>
      <c r="R23" s="38">
        <v>28.9</v>
      </c>
      <c r="S23" s="38">
        <v>28.8</v>
      </c>
      <c r="T23" s="66">
        <f t="shared" si="2"/>
        <v>28.833333333333332</v>
      </c>
    </row>
    <row r="24" spans="1:20" ht="14">
      <c r="A24" s="1">
        <v>39196</v>
      </c>
      <c r="B24" s="2">
        <v>0.52083333333333337</v>
      </c>
      <c r="C24">
        <v>35.5</v>
      </c>
      <c r="D24">
        <v>34.200000000000003</v>
      </c>
      <c r="E24">
        <v>34</v>
      </c>
      <c r="F24">
        <v>34.5</v>
      </c>
      <c r="G24">
        <v>34</v>
      </c>
      <c r="H24">
        <v>34.299999999999997</v>
      </c>
      <c r="I24">
        <f t="shared" si="3"/>
        <v>34.416666666666664</v>
      </c>
      <c r="K24" s="25"/>
      <c r="L24" s="55" t="s">
        <v>111</v>
      </c>
      <c r="M24" s="56">
        <v>33.9</v>
      </c>
      <c r="N24" s="28">
        <v>33.700000000000003</v>
      </c>
      <c r="O24" s="28">
        <v>33.700000000000003</v>
      </c>
      <c r="P24" s="57">
        <f t="shared" si="1"/>
        <v>33.766666666666666</v>
      </c>
      <c r="Q24" s="56">
        <v>26.4</v>
      </c>
      <c r="R24" s="28">
        <v>26.3</v>
      </c>
      <c r="S24" s="28">
        <v>26.5</v>
      </c>
      <c r="T24" s="58">
        <f t="shared" si="2"/>
        <v>26.400000000000002</v>
      </c>
    </row>
    <row r="25" spans="1:20" ht="14">
      <c r="A25" s="1">
        <v>39203</v>
      </c>
      <c r="B25" s="2">
        <v>0.61458333333333337</v>
      </c>
      <c r="C25">
        <v>35.6</v>
      </c>
      <c r="D25">
        <v>33.6</v>
      </c>
      <c r="E25">
        <v>33.4</v>
      </c>
      <c r="F25">
        <v>34.1</v>
      </c>
      <c r="G25">
        <v>33.5</v>
      </c>
      <c r="H25">
        <v>33.9</v>
      </c>
      <c r="I25">
        <f t="shared" si="3"/>
        <v>34.016666666666666</v>
      </c>
      <c r="K25" s="25"/>
      <c r="L25" s="55" t="s">
        <v>113</v>
      </c>
      <c r="M25" s="56">
        <v>33.9</v>
      </c>
      <c r="N25" s="28">
        <v>34</v>
      </c>
      <c r="O25" s="28">
        <v>34.1</v>
      </c>
      <c r="P25" s="57">
        <f t="shared" si="1"/>
        <v>34</v>
      </c>
      <c r="Q25" s="56">
        <v>29.2</v>
      </c>
      <c r="R25" s="28">
        <v>29</v>
      </c>
      <c r="S25" s="28">
        <v>29</v>
      </c>
      <c r="T25" s="58">
        <f t="shared" si="2"/>
        <v>29.066666666666666</v>
      </c>
    </row>
    <row r="26" spans="1:20" ht="14">
      <c r="A26" s="1"/>
      <c r="B26" s="2"/>
      <c r="K26" s="25"/>
      <c r="L26" s="55" t="s">
        <v>115</v>
      </c>
      <c r="M26" s="56">
        <v>33.5</v>
      </c>
      <c r="N26" s="28">
        <v>33.799999999999997</v>
      </c>
      <c r="O26" s="28">
        <v>33.700000000000003</v>
      </c>
      <c r="P26" s="57">
        <f t="shared" si="1"/>
        <v>33.666666666666664</v>
      </c>
      <c r="Q26" s="56">
        <v>27.5</v>
      </c>
      <c r="R26" s="28">
        <v>27</v>
      </c>
      <c r="S26" s="28">
        <v>27.2</v>
      </c>
      <c r="T26" s="58">
        <f t="shared" si="2"/>
        <v>27.233333333333334</v>
      </c>
    </row>
    <row r="27" spans="1:20" ht="14">
      <c r="A27" s="1"/>
      <c r="B27" s="2"/>
      <c r="K27" s="25"/>
      <c r="L27" s="55" t="s">
        <v>117</v>
      </c>
      <c r="M27" s="56">
        <v>34.1</v>
      </c>
      <c r="N27" s="28">
        <v>34.1</v>
      </c>
      <c r="O27" s="28">
        <v>34.1</v>
      </c>
      <c r="P27" s="57">
        <f t="shared" si="1"/>
        <v>34.1</v>
      </c>
      <c r="Q27" s="56">
        <v>29.2</v>
      </c>
      <c r="R27" s="28">
        <v>29.2</v>
      </c>
      <c r="S27" s="28">
        <v>28.9</v>
      </c>
      <c r="T27" s="58">
        <f t="shared" si="2"/>
        <v>29.099999999999998</v>
      </c>
    </row>
    <row r="28" spans="1:20" s="12" customFormat="1" ht="15" thickBot="1">
      <c r="A28" s="10"/>
      <c r="B28" s="11"/>
      <c r="J28" s="8"/>
      <c r="K28" s="40"/>
      <c r="L28" s="67" t="s">
        <v>119</v>
      </c>
      <c r="M28" s="68">
        <v>33.6</v>
      </c>
      <c r="N28" s="43">
        <v>33.700000000000003</v>
      </c>
      <c r="O28" s="43">
        <v>33.700000000000003</v>
      </c>
      <c r="P28" s="69">
        <f t="shared" si="1"/>
        <v>33.666666666666671</v>
      </c>
      <c r="Q28" s="68">
        <v>27.1</v>
      </c>
      <c r="R28" s="43">
        <v>27.1</v>
      </c>
      <c r="S28" s="43">
        <v>27</v>
      </c>
      <c r="T28" s="70">
        <f t="shared" si="2"/>
        <v>27.066666666666666</v>
      </c>
    </row>
    <row r="29" spans="1:20" s="8" customFormat="1" ht="14">
      <c r="A29" s="7"/>
      <c r="B29" s="9"/>
      <c r="K29" s="20" t="s">
        <v>132</v>
      </c>
      <c r="L29" s="51" t="s">
        <v>109</v>
      </c>
      <c r="M29" s="52">
        <v>34.1</v>
      </c>
      <c r="N29" s="23">
        <v>33.9</v>
      </c>
      <c r="O29" s="23">
        <v>33.9</v>
      </c>
      <c r="P29" s="53">
        <f t="shared" si="1"/>
        <v>33.966666666666669</v>
      </c>
      <c r="Q29" s="52">
        <v>28.8</v>
      </c>
      <c r="R29" s="23">
        <v>29.2</v>
      </c>
      <c r="S29" s="23">
        <v>29.3</v>
      </c>
      <c r="T29" s="54">
        <f t="shared" si="2"/>
        <v>29.099999999999998</v>
      </c>
    </row>
    <row r="30" spans="1:20" ht="14">
      <c r="A30" s="3" t="s">
        <v>14</v>
      </c>
      <c r="K30" s="25"/>
      <c r="L30" s="55" t="s">
        <v>111</v>
      </c>
      <c r="M30" s="56">
        <v>33.6</v>
      </c>
      <c r="N30" s="28">
        <v>33.4</v>
      </c>
      <c r="O30" s="28">
        <v>33.6</v>
      </c>
      <c r="P30" s="57">
        <f t="shared" si="1"/>
        <v>33.533333333333331</v>
      </c>
      <c r="Q30" s="56">
        <v>26.4</v>
      </c>
      <c r="R30" s="28">
        <v>26.9</v>
      </c>
      <c r="S30" s="28">
        <v>26.7</v>
      </c>
      <c r="T30" s="58">
        <f t="shared" si="2"/>
        <v>26.666666666666668</v>
      </c>
    </row>
    <row r="31" spans="1:20" ht="14">
      <c r="A31" s="1">
        <v>39164</v>
      </c>
      <c r="B31" s="2">
        <v>0.66666666666666663</v>
      </c>
      <c r="C31">
        <v>24.4</v>
      </c>
      <c r="D31">
        <v>30.2</v>
      </c>
      <c r="E31">
        <v>24.3</v>
      </c>
      <c r="F31">
        <v>23.3</v>
      </c>
      <c r="G31">
        <v>30.2</v>
      </c>
      <c r="H31">
        <v>23.3</v>
      </c>
      <c r="I31">
        <f>AVERAGE(C31:H31)</f>
        <v>25.95</v>
      </c>
      <c r="K31" s="25"/>
      <c r="L31" s="55" t="s">
        <v>113</v>
      </c>
      <c r="M31" s="56">
        <v>33.9</v>
      </c>
      <c r="N31" s="28">
        <v>34.299999999999997</v>
      </c>
      <c r="O31" s="28" t="s">
        <v>139</v>
      </c>
      <c r="P31" s="57">
        <f t="shared" si="1"/>
        <v>34.099999999999994</v>
      </c>
      <c r="Q31" s="56">
        <v>29.4</v>
      </c>
      <c r="R31" s="28">
        <v>28.8</v>
      </c>
      <c r="S31" s="28">
        <v>28.9</v>
      </c>
      <c r="T31" s="58">
        <f t="shared" si="2"/>
        <v>29.033333333333331</v>
      </c>
    </row>
    <row r="32" spans="1:20" ht="14">
      <c r="A32" s="1">
        <v>39165</v>
      </c>
      <c r="B32" s="2">
        <v>0.66666666666666663</v>
      </c>
      <c r="C32">
        <v>22.8</v>
      </c>
      <c r="D32">
        <v>30.2</v>
      </c>
      <c r="E32">
        <v>23.8</v>
      </c>
      <c r="F32">
        <v>23.2</v>
      </c>
      <c r="G32">
        <v>30.2</v>
      </c>
      <c r="H32">
        <v>23.8</v>
      </c>
      <c r="I32">
        <f>AVERAGE(C32:H32)</f>
        <v>25.666666666666668</v>
      </c>
      <c r="K32" s="25"/>
      <c r="L32" s="55" t="s">
        <v>115</v>
      </c>
      <c r="M32" s="56">
        <v>33.6</v>
      </c>
      <c r="N32" s="28">
        <v>33.799999999999997</v>
      </c>
      <c r="O32" s="28">
        <v>33.799999999999997</v>
      </c>
      <c r="P32" s="57">
        <f t="shared" si="1"/>
        <v>33.733333333333334</v>
      </c>
      <c r="Q32" s="56">
        <v>27</v>
      </c>
      <c r="R32" s="28">
        <v>27.3</v>
      </c>
      <c r="S32" s="28">
        <v>27.1</v>
      </c>
      <c r="T32" s="58">
        <f t="shared" si="2"/>
        <v>27.133333333333336</v>
      </c>
    </row>
    <row r="33" spans="1:20" ht="14">
      <c r="A33" s="1">
        <v>39166</v>
      </c>
      <c r="B33" s="2">
        <v>0.5</v>
      </c>
      <c r="C33">
        <v>22.1</v>
      </c>
      <c r="D33">
        <v>30.4</v>
      </c>
      <c r="E33">
        <v>23.4</v>
      </c>
      <c r="F33">
        <v>23</v>
      </c>
      <c r="G33">
        <v>30.3</v>
      </c>
      <c r="H33">
        <v>23.9</v>
      </c>
      <c r="I33">
        <f>AVERAGE(C33:H33)</f>
        <v>25.516666666666669</v>
      </c>
      <c r="K33" s="25"/>
      <c r="L33" s="55" t="s">
        <v>117</v>
      </c>
      <c r="M33" s="56">
        <v>34.200000000000003</v>
      </c>
      <c r="N33" s="28">
        <v>34.200000000000003</v>
      </c>
      <c r="O33" s="28">
        <v>34.1</v>
      </c>
      <c r="P33" s="57">
        <f t="shared" si="1"/>
        <v>34.166666666666664</v>
      </c>
      <c r="Q33" s="56">
        <v>29.4</v>
      </c>
      <c r="R33" s="28">
        <v>29.7</v>
      </c>
      <c r="S33" s="28">
        <v>29.8</v>
      </c>
      <c r="T33" s="58">
        <f t="shared" si="2"/>
        <v>29.633333333333329</v>
      </c>
    </row>
    <row r="34" spans="1:20" ht="15" thickBot="1">
      <c r="A34" s="1"/>
      <c r="B34" s="2" t="s">
        <v>37</v>
      </c>
      <c r="C34">
        <f t="shared" ref="C34:H34" si="4">AVERAGE(C31:C33)</f>
        <v>23.100000000000005</v>
      </c>
      <c r="D34">
        <f t="shared" si="4"/>
        <v>30.266666666666666</v>
      </c>
      <c r="E34">
        <f t="shared" si="4"/>
        <v>23.833333333333332</v>
      </c>
      <c r="F34">
        <f t="shared" si="4"/>
        <v>23.166666666666668</v>
      </c>
      <c r="G34">
        <f t="shared" si="4"/>
        <v>30.233333333333334</v>
      </c>
      <c r="H34">
        <f t="shared" si="4"/>
        <v>23.666666666666668</v>
      </c>
      <c r="I34">
        <f>AVERAGE(C34:H34)</f>
        <v>25.711111111111112</v>
      </c>
      <c r="K34" s="30"/>
      <c r="L34" s="59" t="s">
        <v>119</v>
      </c>
      <c r="M34" s="60">
        <v>33.700000000000003</v>
      </c>
      <c r="N34" s="33">
        <v>33.9</v>
      </c>
      <c r="O34" s="33">
        <v>33.799999999999997</v>
      </c>
      <c r="P34" s="61">
        <f t="shared" si="1"/>
        <v>33.799999999999997</v>
      </c>
      <c r="Q34" s="60">
        <v>26.9</v>
      </c>
      <c r="R34" s="33">
        <v>26.8</v>
      </c>
      <c r="S34" s="33">
        <v>26.8</v>
      </c>
      <c r="T34" s="62">
        <f t="shared" si="2"/>
        <v>26.833333333333332</v>
      </c>
    </row>
    <row r="35" spans="1:20" ht="14">
      <c r="A35" s="1"/>
      <c r="B35" s="2"/>
      <c r="D35" t="s">
        <v>19</v>
      </c>
      <c r="G35" t="s">
        <v>20</v>
      </c>
      <c r="K35" s="35" t="s">
        <v>133</v>
      </c>
      <c r="L35" s="63" t="s">
        <v>109</v>
      </c>
      <c r="M35" s="71">
        <v>34.1</v>
      </c>
      <c r="N35" s="72">
        <v>34.200000000000003</v>
      </c>
      <c r="O35" s="72">
        <v>34.200000000000003</v>
      </c>
      <c r="P35" s="65">
        <f t="shared" si="1"/>
        <v>34.166666666666671</v>
      </c>
      <c r="Q35" s="64">
        <v>29.3</v>
      </c>
      <c r="R35" s="38">
        <v>28.6</v>
      </c>
      <c r="S35" s="38">
        <v>28.7</v>
      </c>
      <c r="T35" s="66">
        <f t="shared" si="2"/>
        <v>28.866666666666671</v>
      </c>
    </row>
    <row r="36" spans="1:20" ht="14">
      <c r="A36" s="1">
        <v>39171</v>
      </c>
      <c r="B36" s="2">
        <v>0.64583333333333337</v>
      </c>
      <c r="C36">
        <v>22</v>
      </c>
      <c r="D36">
        <v>24.8</v>
      </c>
      <c r="E36">
        <v>22.5</v>
      </c>
      <c r="F36">
        <v>23.6</v>
      </c>
      <c r="G36">
        <v>23.3</v>
      </c>
      <c r="H36">
        <v>23.5</v>
      </c>
      <c r="I36">
        <f>AVERAGE(C36:H36)</f>
        <v>23.283333333333331</v>
      </c>
      <c r="K36" s="25"/>
      <c r="L36" s="55" t="s">
        <v>111</v>
      </c>
      <c r="M36" s="73">
        <v>33.299999999999997</v>
      </c>
      <c r="N36" s="74">
        <v>33.6</v>
      </c>
      <c r="O36" s="74">
        <v>33.700000000000003</v>
      </c>
      <c r="P36" s="57">
        <f t="shared" si="1"/>
        <v>33.533333333333339</v>
      </c>
      <c r="Q36" s="56">
        <v>26.7</v>
      </c>
      <c r="R36" s="28">
        <v>26.6</v>
      </c>
      <c r="S36" s="28">
        <v>26.5</v>
      </c>
      <c r="T36" s="58">
        <f t="shared" si="2"/>
        <v>26.599999999999998</v>
      </c>
    </row>
    <row r="37" spans="1:20" ht="14">
      <c r="A37" t="s">
        <v>41</v>
      </c>
      <c r="K37" s="25"/>
      <c r="L37" s="55" t="s">
        <v>113</v>
      </c>
      <c r="M37" s="73">
        <v>33.700000000000003</v>
      </c>
      <c r="N37" s="74">
        <v>34.200000000000003</v>
      </c>
      <c r="O37" s="74">
        <v>33.700000000000003</v>
      </c>
      <c r="P37" s="57">
        <f t="shared" si="1"/>
        <v>33.866666666666667</v>
      </c>
      <c r="Q37" s="56">
        <v>29.4</v>
      </c>
      <c r="R37" s="28">
        <v>28.9</v>
      </c>
      <c r="S37" s="28">
        <v>26.6</v>
      </c>
      <c r="T37" s="58">
        <f t="shared" si="2"/>
        <v>28.3</v>
      </c>
    </row>
    <row r="38" spans="1:20" ht="14">
      <c r="A38" s="1">
        <v>39177</v>
      </c>
      <c r="B38" s="2">
        <v>0.66666666666666663</v>
      </c>
      <c r="C38">
        <v>24.3</v>
      </c>
      <c r="D38">
        <v>25.5</v>
      </c>
      <c r="E38">
        <v>23.7</v>
      </c>
      <c r="F38">
        <v>25.8</v>
      </c>
      <c r="G38">
        <v>24.3</v>
      </c>
      <c r="H38">
        <v>25</v>
      </c>
      <c r="I38">
        <f t="shared" ref="I38:I42" si="5">AVERAGE(C38:H38)</f>
        <v>24.766666666666666</v>
      </c>
      <c r="K38" s="25"/>
      <c r="L38" s="55" t="s">
        <v>115</v>
      </c>
      <c r="M38" s="73">
        <v>33.9</v>
      </c>
      <c r="N38" s="74">
        <v>33.9</v>
      </c>
      <c r="O38" s="74">
        <v>34</v>
      </c>
      <c r="P38" s="57">
        <f t="shared" si="1"/>
        <v>33.93333333333333</v>
      </c>
      <c r="Q38" s="56">
        <v>27</v>
      </c>
      <c r="R38" s="28">
        <v>26.8</v>
      </c>
      <c r="S38" s="28">
        <v>26.8</v>
      </c>
      <c r="T38" s="58">
        <f t="shared" si="2"/>
        <v>26.866666666666664</v>
      </c>
    </row>
    <row r="39" spans="1:20" ht="14">
      <c r="A39" s="1">
        <v>39184</v>
      </c>
      <c r="B39" s="2">
        <v>0.60416666666666663</v>
      </c>
      <c r="C39">
        <v>27.2</v>
      </c>
      <c r="D39">
        <v>27</v>
      </c>
      <c r="E39">
        <v>25.9</v>
      </c>
      <c r="F39">
        <v>27.1</v>
      </c>
      <c r="G39">
        <v>25.2</v>
      </c>
      <c r="H39">
        <v>25.9</v>
      </c>
      <c r="I39">
        <f t="shared" si="5"/>
        <v>26.383333333333329</v>
      </c>
      <c r="K39" s="25"/>
      <c r="L39" s="55" t="s">
        <v>117</v>
      </c>
      <c r="M39" s="73">
        <v>33.700000000000003</v>
      </c>
      <c r="N39" s="74">
        <v>34.200000000000003</v>
      </c>
      <c r="O39" s="74">
        <v>34.299999999999997</v>
      </c>
      <c r="P39" s="57">
        <f t="shared" si="1"/>
        <v>34.06666666666667</v>
      </c>
      <c r="Q39" s="56">
        <v>29.3</v>
      </c>
      <c r="R39" s="28">
        <v>29.1</v>
      </c>
      <c r="S39" s="28">
        <v>28.8</v>
      </c>
      <c r="T39" s="58">
        <f t="shared" si="2"/>
        <v>29.066666666666666</v>
      </c>
    </row>
    <row r="40" spans="1:20" ht="15" thickBot="1">
      <c r="A40" s="1">
        <v>39192</v>
      </c>
      <c r="B40" s="2">
        <v>0.59375</v>
      </c>
      <c r="C40">
        <v>27.2</v>
      </c>
      <c r="D40">
        <v>26.7</v>
      </c>
      <c r="E40">
        <v>25.6</v>
      </c>
      <c r="F40">
        <v>26.8</v>
      </c>
      <c r="G40">
        <v>25</v>
      </c>
      <c r="H40">
        <v>25.8</v>
      </c>
      <c r="I40">
        <f t="shared" si="5"/>
        <v>26.183333333333337</v>
      </c>
      <c r="K40" s="40"/>
      <c r="L40" s="67" t="s">
        <v>119</v>
      </c>
      <c r="M40" s="75">
        <v>33.9</v>
      </c>
      <c r="N40" s="76">
        <v>33.799999999999997</v>
      </c>
      <c r="O40" s="76">
        <v>33.6</v>
      </c>
      <c r="P40" s="69">
        <f t="shared" si="1"/>
        <v>33.766666666666659</v>
      </c>
      <c r="Q40" s="68">
        <v>26.8</v>
      </c>
      <c r="R40" s="43">
        <v>27.1</v>
      </c>
      <c r="S40" s="43">
        <v>27.3</v>
      </c>
      <c r="T40" s="70">
        <f t="shared" si="2"/>
        <v>27.066666666666666</v>
      </c>
    </row>
    <row r="41" spans="1:20" ht="14">
      <c r="A41" s="1">
        <v>39196</v>
      </c>
      <c r="B41" s="2">
        <v>0.52083333333333337</v>
      </c>
      <c r="C41">
        <v>27.2</v>
      </c>
      <c r="D41">
        <v>26.7</v>
      </c>
      <c r="E41">
        <v>25.7</v>
      </c>
      <c r="F41">
        <v>26.8</v>
      </c>
      <c r="G41">
        <v>25.1</v>
      </c>
      <c r="H41">
        <v>25.8</v>
      </c>
      <c r="I41">
        <f t="shared" si="5"/>
        <v>26.216666666666669</v>
      </c>
      <c r="K41" s="20" t="s">
        <v>134</v>
      </c>
      <c r="L41" s="51" t="s">
        <v>109</v>
      </c>
      <c r="M41" s="77">
        <v>34.1</v>
      </c>
      <c r="N41" s="78">
        <v>34</v>
      </c>
      <c r="O41" s="78">
        <v>33.9</v>
      </c>
      <c r="P41" s="53">
        <f t="shared" si="1"/>
        <v>34</v>
      </c>
      <c r="Q41" s="52">
        <v>29.2</v>
      </c>
      <c r="R41" s="23">
        <v>29.5</v>
      </c>
      <c r="S41" s="23">
        <v>29.5</v>
      </c>
      <c r="T41" s="54">
        <f t="shared" si="2"/>
        <v>29.400000000000002</v>
      </c>
    </row>
    <row r="42" spans="1:20" ht="14">
      <c r="A42" s="1">
        <v>39203</v>
      </c>
      <c r="B42" s="2">
        <v>0.61458333333333337</v>
      </c>
      <c r="C42">
        <v>30.2</v>
      </c>
      <c r="D42">
        <v>29.4</v>
      </c>
      <c r="E42">
        <v>28.2</v>
      </c>
      <c r="F42">
        <v>29.5</v>
      </c>
      <c r="G42">
        <v>27.6</v>
      </c>
      <c r="H42">
        <v>28.4</v>
      </c>
      <c r="I42">
        <f t="shared" si="5"/>
        <v>28.883333333333336</v>
      </c>
      <c r="K42" s="25"/>
      <c r="L42" s="55" t="s">
        <v>111</v>
      </c>
      <c r="M42" s="73">
        <v>33.799999999999997</v>
      </c>
      <c r="N42" s="74">
        <v>33.9</v>
      </c>
      <c r="O42" s="74">
        <v>33.799999999999997</v>
      </c>
      <c r="P42" s="57">
        <f t="shared" si="1"/>
        <v>33.833333333333329</v>
      </c>
      <c r="Q42" s="56">
        <v>26.2</v>
      </c>
      <c r="R42" s="28">
        <v>26.2</v>
      </c>
      <c r="S42" s="28">
        <v>26.2</v>
      </c>
      <c r="T42" s="58">
        <f t="shared" si="2"/>
        <v>26.2</v>
      </c>
    </row>
    <row r="43" spans="1:20" ht="14">
      <c r="B43" t="s">
        <v>68</v>
      </c>
      <c r="C43">
        <f t="shared" ref="C43:H43" si="6">AVERAGE(C38:C42)</f>
        <v>27.22</v>
      </c>
      <c r="D43">
        <f t="shared" si="6"/>
        <v>27.060000000000002</v>
      </c>
      <c r="E43">
        <f t="shared" si="6"/>
        <v>25.82</v>
      </c>
      <c r="F43">
        <f t="shared" si="6"/>
        <v>27.2</v>
      </c>
      <c r="G43">
        <f t="shared" si="6"/>
        <v>25.439999999999998</v>
      </c>
      <c r="H43">
        <f t="shared" si="6"/>
        <v>26.18</v>
      </c>
      <c r="K43" s="25"/>
      <c r="L43" s="55" t="s">
        <v>113</v>
      </c>
      <c r="M43" s="73">
        <v>34</v>
      </c>
      <c r="N43" s="74">
        <v>34</v>
      </c>
      <c r="O43" s="74">
        <v>34.1</v>
      </c>
      <c r="P43" s="57">
        <f t="shared" si="1"/>
        <v>34.033333333333331</v>
      </c>
      <c r="Q43" s="56">
        <v>29.9</v>
      </c>
      <c r="R43" s="28">
        <v>29.9</v>
      </c>
      <c r="S43" s="28">
        <v>29.7</v>
      </c>
      <c r="T43" s="58">
        <f t="shared" si="2"/>
        <v>29.833333333333332</v>
      </c>
    </row>
    <row r="44" spans="1:20" ht="14">
      <c r="B44" t="s">
        <v>66</v>
      </c>
      <c r="C44">
        <f t="shared" ref="C44:H44" si="7">STDEV(C38:C42)</f>
        <v>2.0861447696648474</v>
      </c>
      <c r="D44">
        <f t="shared" si="7"/>
        <v>1.4293355099485912</v>
      </c>
      <c r="E44">
        <f t="shared" si="7"/>
        <v>1.5990622251807463</v>
      </c>
      <c r="F44">
        <f t="shared" si="7"/>
        <v>1.37658998979362</v>
      </c>
      <c r="G44">
        <f t="shared" si="7"/>
        <v>1.2581732790041287</v>
      </c>
      <c r="H44">
        <f t="shared" si="7"/>
        <v>1.2930583900195685</v>
      </c>
      <c r="K44" s="25"/>
      <c r="L44" s="55" t="s">
        <v>115</v>
      </c>
      <c r="M44" s="73">
        <v>33.799999999999997</v>
      </c>
      <c r="N44" s="74">
        <v>33.799999999999997</v>
      </c>
      <c r="O44" s="74">
        <v>33.799999999999997</v>
      </c>
      <c r="P44" s="57">
        <f t="shared" si="1"/>
        <v>33.799999999999997</v>
      </c>
      <c r="Q44" s="56">
        <v>27.3</v>
      </c>
      <c r="R44" s="28">
        <v>27.2</v>
      </c>
      <c r="S44" s="28">
        <v>27.2</v>
      </c>
      <c r="T44" s="58">
        <f t="shared" si="2"/>
        <v>27.233333333333334</v>
      </c>
    </row>
    <row r="45" spans="1:20" ht="14">
      <c r="K45" s="25"/>
      <c r="L45" s="55" t="s">
        <v>117</v>
      </c>
      <c r="M45" s="73">
        <v>33.9</v>
      </c>
      <c r="N45" s="74">
        <v>34</v>
      </c>
      <c r="O45" s="74">
        <v>34</v>
      </c>
      <c r="P45" s="57">
        <f t="shared" si="1"/>
        <v>33.966666666666669</v>
      </c>
      <c r="Q45" s="56">
        <v>29.3</v>
      </c>
      <c r="R45" s="28">
        <v>29.3</v>
      </c>
      <c r="S45" s="28">
        <v>29</v>
      </c>
      <c r="T45" s="58">
        <f t="shared" si="2"/>
        <v>29.2</v>
      </c>
    </row>
    <row r="46" spans="1:20" ht="15" thickBot="1">
      <c r="A46" t="s">
        <v>42</v>
      </c>
      <c r="K46" s="30"/>
      <c r="L46" s="59" t="s">
        <v>119</v>
      </c>
      <c r="M46" s="79">
        <v>33.799999999999997</v>
      </c>
      <c r="N46" s="80">
        <v>33.799999999999997</v>
      </c>
      <c r="O46" s="80">
        <v>33.700000000000003</v>
      </c>
      <c r="P46" s="61">
        <f t="shared" si="1"/>
        <v>33.766666666666666</v>
      </c>
      <c r="Q46" s="60">
        <v>26.7</v>
      </c>
      <c r="R46" s="33">
        <v>26.7</v>
      </c>
      <c r="S46" s="33">
        <v>26.8</v>
      </c>
      <c r="T46" s="62">
        <f t="shared" si="2"/>
        <v>26.733333333333334</v>
      </c>
    </row>
    <row r="47" spans="1:20" ht="14">
      <c r="A47" t="s">
        <v>43</v>
      </c>
      <c r="K47" s="35" t="s">
        <v>135</v>
      </c>
      <c r="L47" s="63" t="s">
        <v>109</v>
      </c>
      <c r="M47" s="64">
        <v>34</v>
      </c>
      <c r="N47" s="38">
        <v>34.299999999999997</v>
      </c>
      <c r="O47" s="38">
        <v>34.299999999999997</v>
      </c>
      <c r="P47" s="65">
        <f t="shared" si="1"/>
        <v>34.199999999999996</v>
      </c>
      <c r="Q47" s="64">
        <v>28.7</v>
      </c>
      <c r="R47" s="38">
        <v>28.3</v>
      </c>
      <c r="S47" s="38">
        <v>28.3</v>
      </c>
      <c r="T47" s="66">
        <f t="shared" si="2"/>
        <v>28.433333333333334</v>
      </c>
    </row>
    <row r="48" spans="1:20" ht="14">
      <c r="A48" t="s">
        <v>44</v>
      </c>
      <c r="K48" s="25"/>
      <c r="L48" s="55" t="s">
        <v>111</v>
      </c>
      <c r="M48" s="56">
        <v>33.700000000000003</v>
      </c>
      <c r="N48" s="28">
        <v>33.799999999999997</v>
      </c>
      <c r="O48" s="28">
        <v>33.799999999999997</v>
      </c>
      <c r="P48" s="57">
        <f t="shared" si="1"/>
        <v>33.766666666666666</v>
      </c>
      <c r="Q48" s="56">
        <v>26.4</v>
      </c>
      <c r="R48" s="28">
        <v>26.4</v>
      </c>
      <c r="S48" s="28">
        <v>26.3</v>
      </c>
      <c r="T48" s="58">
        <f t="shared" si="2"/>
        <v>26.366666666666664</v>
      </c>
    </row>
    <row r="49" spans="1:20" ht="14">
      <c r="A49" t="s">
        <v>45</v>
      </c>
      <c r="K49" s="25"/>
      <c r="L49" s="55" t="s">
        <v>113</v>
      </c>
      <c r="M49" s="56">
        <v>34.1</v>
      </c>
      <c r="N49" s="28">
        <v>34</v>
      </c>
      <c r="O49" s="28">
        <v>34.1</v>
      </c>
      <c r="P49" s="57">
        <f t="shared" si="1"/>
        <v>34.066666666666663</v>
      </c>
      <c r="Q49" s="56">
        <v>29.4</v>
      </c>
      <c r="R49" s="28">
        <v>29.5</v>
      </c>
      <c r="S49" s="28">
        <v>29.3</v>
      </c>
      <c r="T49" s="58">
        <f t="shared" si="2"/>
        <v>29.400000000000002</v>
      </c>
    </row>
    <row r="50" spans="1:20" ht="14">
      <c r="K50" s="25"/>
      <c r="L50" s="55" t="s">
        <v>115</v>
      </c>
      <c r="M50" s="56">
        <v>33.6</v>
      </c>
      <c r="N50" s="28">
        <v>33.9</v>
      </c>
      <c r="O50" s="28">
        <v>33.6</v>
      </c>
      <c r="P50" s="57">
        <f t="shared" si="1"/>
        <v>33.699999999999996</v>
      </c>
      <c r="Q50" s="56">
        <v>27.4</v>
      </c>
      <c r="R50" s="28">
        <v>27.2</v>
      </c>
      <c r="S50" s="28">
        <v>27.6</v>
      </c>
      <c r="T50" s="58">
        <f t="shared" si="2"/>
        <v>27.399999999999995</v>
      </c>
    </row>
    <row r="51" spans="1:20" ht="14">
      <c r="B51" t="s">
        <v>46</v>
      </c>
      <c r="K51" s="25"/>
      <c r="L51" s="55" t="s">
        <v>117</v>
      </c>
      <c r="M51" s="56">
        <v>34.1</v>
      </c>
      <c r="N51" s="28">
        <v>34.200000000000003</v>
      </c>
      <c r="O51" s="28">
        <v>34.1</v>
      </c>
      <c r="P51" s="57">
        <f t="shared" si="1"/>
        <v>34.133333333333333</v>
      </c>
      <c r="Q51" s="56">
        <v>28.8</v>
      </c>
      <c r="R51" s="28">
        <v>28.7</v>
      </c>
      <c r="S51" s="28">
        <v>28.8</v>
      </c>
      <c r="T51" s="58">
        <f t="shared" si="2"/>
        <v>28.766666666666666</v>
      </c>
    </row>
    <row r="52" spans="1:20" ht="15" thickBot="1">
      <c r="B52" t="s">
        <v>47</v>
      </c>
      <c r="K52" s="40"/>
      <c r="L52" s="67" t="s">
        <v>119</v>
      </c>
      <c r="M52" s="68">
        <v>33.6</v>
      </c>
      <c r="N52" s="43">
        <v>33.700000000000003</v>
      </c>
      <c r="O52" s="43">
        <v>33.6</v>
      </c>
      <c r="P52" s="69">
        <f t="shared" si="1"/>
        <v>33.633333333333333</v>
      </c>
      <c r="Q52" s="68">
        <v>27.2</v>
      </c>
      <c r="R52" s="43">
        <v>27.1</v>
      </c>
      <c r="S52" s="43">
        <v>27.3</v>
      </c>
      <c r="T52" s="70">
        <f t="shared" si="2"/>
        <v>27.2</v>
      </c>
    </row>
    <row r="53" spans="1:20" ht="14">
      <c r="B53" t="s">
        <v>48</v>
      </c>
      <c r="K53" s="20" t="s">
        <v>136</v>
      </c>
      <c r="L53" s="51" t="s">
        <v>109</v>
      </c>
      <c r="M53" s="52">
        <v>33.9</v>
      </c>
      <c r="N53" s="23">
        <v>33.799999999999997</v>
      </c>
      <c r="O53" s="23">
        <v>34.1</v>
      </c>
      <c r="P53" s="53">
        <f t="shared" si="1"/>
        <v>33.93333333333333</v>
      </c>
      <c r="Q53" s="52">
        <v>29</v>
      </c>
      <c r="R53" s="23">
        <v>29.1</v>
      </c>
      <c r="S53" s="23">
        <v>28.6</v>
      </c>
      <c r="T53" s="54">
        <f t="shared" si="2"/>
        <v>28.900000000000002</v>
      </c>
    </row>
    <row r="54" spans="1:20" ht="14">
      <c r="A54" t="s">
        <v>57</v>
      </c>
      <c r="B54" t="s">
        <v>69</v>
      </c>
      <c r="K54" s="25"/>
      <c r="L54" s="55" t="s">
        <v>111</v>
      </c>
      <c r="M54" s="56">
        <v>33.6</v>
      </c>
      <c r="N54" s="28">
        <v>33.6</v>
      </c>
      <c r="O54" s="28">
        <v>33.5</v>
      </c>
      <c r="P54" s="57">
        <f t="shared" si="1"/>
        <v>33.56666666666667</v>
      </c>
      <c r="Q54" s="56">
        <v>26.3</v>
      </c>
      <c r="R54" s="28">
        <v>26.2</v>
      </c>
      <c r="S54" s="28">
        <v>26.6</v>
      </c>
      <c r="T54" s="58">
        <f t="shared" si="2"/>
        <v>26.366666666666664</v>
      </c>
    </row>
    <row r="55" spans="1:20" ht="14">
      <c r="A55" t="s">
        <v>70</v>
      </c>
      <c r="K55" s="25"/>
      <c r="L55" s="55" t="s">
        <v>113</v>
      </c>
      <c r="M55" s="56">
        <v>34.1</v>
      </c>
      <c r="N55" s="28">
        <v>34.1</v>
      </c>
      <c r="O55" s="28">
        <v>34</v>
      </c>
      <c r="P55" s="57">
        <f t="shared" si="1"/>
        <v>34.06666666666667</v>
      </c>
      <c r="Q55" s="56">
        <v>29.8</v>
      </c>
      <c r="R55" s="28">
        <v>29.8</v>
      </c>
      <c r="S55" s="28">
        <v>29.8</v>
      </c>
      <c r="T55" s="58">
        <f t="shared" si="2"/>
        <v>29.8</v>
      </c>
    </row>
    <row r="56" spans="1:20" ht="14">
      <c r="K56" s="25"/>
      <c r="L56" s="55" t="s">
        <v>115</v>
      </c>
      <c r="M56" s="56">
        <v>33.6</v>
      </c>
      <c r="N56" s="28">
        <v>33.9</v>
      </c>
      <c r="O56" s="28">
        <v>33.9</v>
      </c>
      <c r="P56" s="57">
        <f t="shared" si="1"/>
        <v>33.800000000000004</v>
      </c>
      <c r="Q56" s="56">
        <v>27</v>
      </c>
      <c r="R56" s="28">
        <v>26.7</v>
      </c>
      <c r="S56" s="28">
        <v>26.6</v>
      </c>
      <c r="T56" s="58">
        <f t="shared" si="2"/>
        <v>26.766666666666669</v>
      </c>
    </row>
    <row r="57" spans="1:20" ht="14">
      <c r="K57" s="25"/>
      <c r="L57" s="55" t="s">
        <v>117</v>
      </c>
      <c r="M57" s="56">
        <v>34.200000000000003</v>
      </c>
      <c r="N57" s="28">
        <v>34.200000000000003</v>
      </c>
      <c r="O57" s="28">
        <v>34.299999999999997</v>
      </c>
      <c r="P57" s="57">
        <f t="shared" si="1"/>
        <v>34.233333333333334</v>
      </c>
      <c r="Q57" s="56">
        <v>29.5</v>
      </c>
      <c r="R57" s="28">
        <v>29.4</v>
      </c>
      <c r="S57" s="28">
        <v>29.3</v>
      </c>
      <c r="T57" s="58">
        <f t="shared" si="2"/>
        <v>29.400000000000002</v>
      </c>
    </row>
    <row r="58" spans="1:20" ht="15" thickBot="1">
      <c r="K58" s="40"/>
      <c r="L58" s="67" t="s">
        <v>119</v>
      </c>
      <c r="M58" s="68">
        <v>33.799999999999997</v>
      </c>
      <c r="N58" s="43">
        <v>33.9</v>
      </c>
      <c r="O58" s="43">
        <v>33.4</v>
      </c>
      <c r="P58" s="69">
        <f t="shared" si="1"/>
        <v>33.699999999999996</v>
      </c>
      <c r="Q58" s="68">
        <v>26.8</v>
      </c>
      <c r="R58" s="43">
        <v>26.6</v>
      </c>
      <c r="S58" s="43">
        <v>27.2</v>
      </c>
      <c r="T58" s="70">
        <f t="shared" si="2"/>
        <v>26.866666666666671</v>
      </c>
    </row>
  </sheetData>
  <mergeCells count="6">
    <mergeCell ref="K1:L1"/>
    <mergeCell ref="K2:K4"/>
    <mergeCell ref="L2:T2"/>
    <mergeCell ref="L3:L4"/>
    <mergeCell ref="M3:P3"/>
    <mergeCell ref="Q3:T3"/>
  </mergeCells>
  <phoneticPr fontId="3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sqref="A1:XFD1048576"/>
    </sheetView>
  </sheetViews>
  <sheetFormatPr baseColWidth="10" defaultRowHeight="13" x14ac:dyDescent="0"/>
  <cols>
    <col min="2" max="2" width="8" customWidth="1"/>
    <col min="4" max="4" width="13.5703125" bestFit="1" customWidth="1"/>
    <col min="5" max="5" width="7.140625" bestFit="1" customWidth="1"/>
    <col min="6" max="6" width="5.5703125" bestFit="1" customWidth="1"/>
    <col min="7" max="7" width="17.5703125" customWidth="1"/>
  </cols>
  <sheetData>
    <row r="1" spans="1:21" ht="15" thickBot="1">
      <c r="A1" t="s">
        <v>22</v>
      </c>
      <c r="H1" s="93" t="s">
        <v>39</v>
      </c>
      <c r="I1" s="121" t="s">
        <v>98</v>
      </c>
      <c r="J1" s="97"/>
      <c r="K1" s="97"/>
      <c r="L1" s="97"/>
      <c r="M1" s="97"/>
      <c r="N1" s="97"/>
      <c r="O1" s="97"/>
      <c r="P1" s="98"/>
    </row>
    <row r="2" spans="1:21" ht="14" customHeight="1" thickBot="1">
      <c r="A2" t="s">
        <v>40</v>
      </c>
      <c r="B2" t="s">
        <v>39</v>
      </c>
      <c r="C2" s="3" t="s">
        <v>10</v>
      </c>
      <c r="E2" s="4" t="s">
        <v>33</v>
      </c>
      <c r="F2" s="4" t="s">
        <v>34</v>
      </c>
      <c r="H2" s="94"/>
      <c r="I2" s="101" t="s">
        <v>137</v>
      </c>
      <c r="J2" s="102"/>
      <c r="K2" s="102"/>
      <c r="L2" s="104"/>
      <c r="M2" s="122" t="s">
        <v>138</v>
      </c>
      <c r="N2" s="102"/>
      <c r="O2" s="102"/>
      <c r="P2" s="104"/>
      <c r="Q2" s="113" t="s">
        <v>98</v>
      </c>
      <c r="R2" s="90"/>
      <c r="S2" s="90"/>
      <c r="T2" s="91"/>
    </row>
    <row r="3" spans="1:21" ht="17" thickBot="1">
      <c r="A3" s="1">
        <v>39164</v>
      </c>
      <c r="B3" s="2">
        <v>0.64583333333333337</v>
      </c>
      <c r="C3" t="s">
        <v>23</v>
      </c>
      <c r="D3" t="s">
        <v>29</v>
      </c>
      <c r="H3" s="95"/>
      <c r="I3" s="46" t="s">
        <v>103</v>
      </c>
      <c r="J3" s="47" t="s">
        <v>104</v>
      </c>
      <c r="K3" s="47" t="s">
        <v>105</v>
      </c>
      <c r="L3" s="49" t="s">
        <v>106</v>
      </c>
      <c r="M3" s="50" t="s">
        <v>103</v>
      </c>
      <c r="N3" s="47" t="s">
        <v>104</v>
      </c>
      <c r="O3" s="47" t="s">
        <v>105</v>
      </c>
      <c r="P3" s="49" t="s">
        <v>106</v>
      </c>
      <c r="Q3" s="16" t="s">
        <v>103</v>
      </c>
      <c r="R3" s="17" t="s">
        <v>104</v>
      </c>
      <c r="S3" s="17" t="s">
        <v>105</v>
      </c>
      <c r="T3" s="18" t="s">
        <v>106</v>
      </c>
    </row>
    <row r="4" spans="1:21" ht="14" customHeight="1">
      <c r="A4" s="1">
        <v>39165</v>
      </c>
      <c r="B4" s="2">
        <v>0.60416666666666663</v>
      </c>
      <c r="C4" t="s">
        <v>28</v>
      </c>
      <c r="D4" t="s">
        <v>30</v>
      </c>
      <c r="E4">
        <v>33.9</v>
      </c>
      <c r="F4">
        <v>23.5</v>
      </c>
      <c r="H4" s="20" t="s">
        <v>128</v>
      </c>
      <c r="I4" s="123">
        <v>33.6</v>
      </c>
      <c r="J4" s="114">
        <v>33.6</v>
      </c>
      <c r="K4" s="114">
        <v>33.700000000000003</v>
      </c>
      <c r="L4" s="111">
        <f>AVERAGE(I4:K9)</f>
        <v>33.633333333333333</v>
      </c>
      <c r="M4" s="108">
        <v>27.2</v>
      </c>
      <c r="N4" s="114">
        <v>27.2</v>
      </c>
      <c r="O4" s="114">
        <v>27.3</v>
      </c>
      <c r="P4" s="111">
        <f>AVERAGE(M4:O9)</f>
        <v>27.233333333333334</v>
      </c>
      <c r="Q4" s="117">
        <v>378.9</v>
      </c>
      <c r="R4" s="119">
        <v>553.6</v>
      </c>
      <c r="S4" s="119">
        <v>501.7</v>
      </c>
      <c r="T4" s="105">
        <f>AVERAGE(Q4:S9)</f>
        <v>478.06666666666666</v>
      </c>
    </row>
    <row r="5" spans="1:21" ht="14">
      <c r="A5" s="1">
        <v>39166</v>
      </c>
      <c r="B5" s="2">
        <v>0.47916666666666669</v>
      </c>
      <c r="C5" t="s">
        <v>31</v>
      </c>
      <c r="D5" t="s">
        <v>32</v>
      </c>
      <c r="E5">
        <v>33.799999999999997</v>
      </c>
      <c r="F5">
        <v>22.6</v>
      </c>
      <c r="H5" s="25"/>
      <c r="I5" s="124"/>
      <c r="J5" s="115"/>
      <c r="K5" s="115"/>
      <c r="L5" s="106"/>
      <c r="M5" s="109"/>
      <c r="N5" s="115"/>
      <c r="O5" s="115"/>
      <c r="P5" s="106"/>
      <c r="Q5" s="109"/>
      <c r="R5" s="115"/>
      <c r="S5" s="115"/>
      <c r="T5" s="106"/>
    </row>
    <row r="6" spans="1:21" ht="14">
      <c r="A6" s="1">
        <v>39171</v>
      </c>
      <c r="B6" s="2">
        <v>0.67708333333333337</v>
      </c>
      <c r="C6" t="s">
        <v>35</v>
      </c>
      <c r="D6" t="s">
        <v>36</v>
      </c>
      <c r="E6">
        <v>33.9</v>
      </c>
      <c r="F6">
        <v>22.7</v>
      </c>
      <c r="H6" s="25"/>
      <c r="I6" s="124"/>
      <c r="J6" s="115"/>
      <c r="K6" s="115"/>
      <c r="L6" s="106"/>
      <c r="M6" s="109"/>
      <c r="N6" s="115"/>
      <c r="O6" s="115"/>
      <c r="P6" s="106"/>
      <c r="Q6" s="109"/>
      <c r="R6" s="115"/>
      <c r="S6" s="115"/>
      <c r="T6" s="106"/>
    </row>
    <row r="7" spans="1:21" ht="14">
      <c r="A7" s="1">
        <v>39177</v>
      </c>
      <c r="B7" s="2">
        <v>0.63541666666666663</v>
      </c>
      <c r="C7" t="s">
        <v>49</v>
      </c>
      <c r="D7" t="s">
        <v>50</v>
      </c>
      <c r="E7">
        <v>33.9</v>
      </c>
      <c r="F7">
        <v>24</v>
      </c>
      <c r="H7" s="25"/>
      <c r="I7" s="124"/>
      <c r="J7" s="115"/>
      <c r="K7" s="115"/>
      <c r="L7" s="106"/>
      <c r="M7" s="109"/>
      <c r="N7" s="115"/>
      <c r="O7" s="115"/>
      <c r="P7" s="106"/>
      <c r="Q7" s="109"/>
      <c r="R7" s="115"/>
      <c r="S7" s="115"/>
      <c r="T7" s="106"/>
    </row>
    <row r="8" spans="1:21" ht="14">
      <c r="A8" s="1">
        <v>39184</v>
      </c>
      <c r="B8" s="2">
        <v>0.55208333333333337</v>
      </c>
      <c r="C8" t="s">
        <v>59</v>
      </c>
      <c r="D8" t="s">
        <v>50</v>
      </c>
      <c r="E8">
        <v>34</v>
      </c>
      <c r="F8">
        <v>24.4</v>
      </c>
      <c r="H8" s="25"/>
      <c r="I8" s="124"/>
      <c r="J8" s="115"/>
      <c r="K8" s="115"/>
      <c r="L8" s="106"/>
      <c r="M8" s="109"/>
      <c r="N8" s="115"/>
      <c r="O8" s="115"/>
      <c r="P8" s="106"/>
      <c r="Q8" s="109"/>
      <c r="R8" s="115"/>
      <c r="S8" s="115"/>
      <c r="T8" s="106"/>
    </row>
    <row r="9" spans="1:21" ht="15" thickBot="1">
      <c r="A9" s="1">
        <v>39192</v>
      </c>
      <c r="B9" s="2">
        <v>0.76041666666666663</v>
      </c>
      <c r="C9">
        <v>6</v>
      </c>
      <c r="D9" t="s">
        <v>71</v>
      </c>
      <c r="E9">
        <v>34</v>
      </c>
      <c r="F9">
        <v>24.3</v>
      </c>
      <c r="H9" s="30"/>
      <c r="I9" s="125"/>
      <c r="J9" s="116"/>
      <c r="K9" s="116"/>
      <c r="L9" s="112"/>
      <c r="M9" s="110"/>
      <c r="N9" s="116"/>
      <c r="O9" s="116"/>
      <c r="P9" s="112"/>
      <c r="Q9" s="118"/>
      <c r="R9" s="120"/>
      <c r="S9" s="120"/>
      <c r="T9" s="107"/>
    </row>
    <row r="10" spans="1:21" ht="14">
      <c r="A10" s="1">
        <v>39196</v>
      </c>
      <c r="B10" s="2">
        <v>0.57291666666666663</v>
      </c>
      <c r="C10" t="s">
        <v>76</v>
      </c>
      <c r="D10" t="s">
        <v>77</v>
      </c>
      <c r="E10">
        <v>34</v>
      </c>
      <c r="F10">
        <v>25.1</v>
      </c>
      <c r="H10" s="35" t="s">
        <v>129</v>
      </c>
      <c r="I10" s="126">
        <v>35.200000000000003</v>
      </c>
      <c r="J10" s="119">
        <v>33.799999999999997</v>
      </c>
      <c r="K10" s="119">
        <v>35.299999999999997</v>
      </c>
      <c r="L10" s="105">
        <f>AVERAGE(I10:K15)</f>
        <v>34.766666666666666</v>
      </c>
      <c r="M10" s="117">
        <v>27.4</v>
      </c>
      <c r="N10" s="119">
        <v>27.4</v>
      </c>
      <c r="O10" s="119">
        <v>27.4</v>
      </c>
      <c r="P10" s="105">
        <f>AVERAGE(M10:O15)</f>
        <v>27.399999999999995</v>
      </c>
      <c r="Q10" s="108">
        <v>387.2</v>
      </c>
      <c r="R10" s="114">
        <v>292.3</v>
      </c>
      <c r="S10" s="114">
        <v>376.2</v>
      </c>
      <c r="T10" s="111">
        <f>AVERAGE(Q10:S15)</f>
        <v>351.90000000000003</v>
      </c>
    </row>
    <row r="11" spans="1:21" ht="14">
      <c r="A11" s="1">
        <v>39203</v>
      </c>
      <c r="B11" s="2">
        <v>0.65625</v>
      </c>
      <c r="C11" t="s">
        <v>91</v>
      </c>
      <c r="D11" t="s">
        <v>50</v>
      </c>
      <c r="E11">
        <v>33.5</v>
      </c>
      <c r="F11">
        <v>27.2</v>
      </c>
      <c r="H11" s="25"/>
      <c r="I11" s="124"/>
      <c r="J11" s="115"/>
      <c r="K11" s="115"/>
      <c r="L11" s="106"/>
      <c r="M11" s="109"/>
      <c r="N11" s="115"/>
      <c r="O11" s="115"/>
      <c r="P11" s="106"/>
      <c r="Q11" s="109"/>
      <c r="R11" s="115"/>
      <c r="S11" s="115"/>
      <c r="T11" s="106"/>
    </row>
    <row r="12" spans="1:21" ht="14">
      <c r="A12" s="1">
        <v>39206</v>
      </c>
      <c r="B12" t="s">
        <v>140</v>
      </c>
      <c r="C12" t="s">
        <v>141</v>
      </c>
      <c r="E12">
        <v>33.9</v>
      </c>
      <c r="F12">
        <v>27.8</v>
      </c>
      <c r="H12" s="25"/>
      <c r="I12" s="124"/>
      <c r="J12" s="115"/>
      <c r="K12" s="115"/>
      <c r="L12" s="106"/>
      <c r="M12" s="109"/>
      <c r="N12" s="115"/>
      <c r="O12" s="115"/>
      <c r="P12" s="106"/>
      <c r="Q12" s="109"/>
      <c r="R12" s="115"/>
      <c r="S12" s="115"/>
      <c r="T12" s="106"/>
    </row>
    <row r="13" spans="1:21" ht="14">
      <c r="A13" t="s">
        <v>58</v>
      </c>
      <c r="H13" s="25"/>
      <c r="I13" s="124"/>
      <c r="J13" s="115"/>
      <c r="K13" s="115"/>
      <c r="L13" s="106"/>
      <c r="M13" s="109"/>
      <c r="N13" s="115"/>
      <c r="O13" s="115"/>
      <c r="P13" s="106"/>
      <c r="Q13" s="109"/>
      <c r="R13" s="115"/>
      <c r="S13" s="115"/>
      <c r="T13" s="106"/>
    </row>
    <row r="14" spans="1:21" ht="14">
      <c r="A14" t="s">
        <v>38</v>
      </c>
      <c r="H14" s="25"/>
      <c r="I14" s="124"/>
      <c r="J14" s="115"/>
      <c r="K14" s="115"/>
      <c r="L14" s="106"/>
      <c r="M14" s="109"/>
      <c r="N14" s="115"/>
      <c r="O14" s="115"/>
      <c r="P14" s="106"/>
      <c r="Q14" s="109"/>
      <c r="R14" s="115"/>
      <c r="S14" s="115"/>
      <c r="T14" s="106"/>
    </row>
    <row r="15" spans="1:21" ht="15" thickBot="1">
      <c r="A15" t="s">
        <v>51</v>
      </c>
      <c r="H15" s="40"/>
      <c r="I15" s="127"/>
      <c r="J15" s="120"/>
      <c r="K15" s="120"/>
      <c r="L15" s="107"/>
      <c r="M15" s="118"/>
      <c r="N15" s="120"/>
      <c r="O15" s="120"/>
      <c r="P15" s="107"/>
      <c r="Q15" s="110"/>
      <c r="R15" s="116"/>
      <c r="S15" s="116"/>
      <c r="T15" s="112"/>
      <c r="U15">
        <f>AVERAGE(478,352,614,542,260,158,77,31,7)</f>
        <v>279.88888888888891</v>
      </c>
    </row>
    <row r="16" spans="1:21" ht="14">
      <c r="A16" t="s">
        <v>54</v>
      </c>
      <c r="D16" t="s">
        <v>62</v>
      </c>
      <c r="E16">
        <v>7</v>
      </c>
      <c r="H16" s="20" t="s">
        <v>130</v>
      </c>
      <c r="I16" s="123">
        <v>33.700000000000003</v>
      </c>
      <c r="J16" s="114">
        <v>33.799999999999997</v>
      </c>
      <c r="K16" s="114">
        <v>33.799999999999997</v>
      </c>
      <c r="L16" s="111">
        <f>AVERAGE(I16:K21)</f>
        <v>33.766666666666666</v>
      </c>
      <c r="M16" s="108">
        <v>27.6</v>
      </c>
      <c r="N16" s="114">
        <v>27.6</v>
      </c>
      <c r="O16" s="114">
        <v>27.7</v>
      </c>
      <c r="P16" s="111">
        <f>AVERAGE(M16:O21)</f>
        <v>27.633333333333336</v>
      </c>
      <c r="Q16" s="117">
        <v>623.1</v>
      </c>
      <c r="R16" s="119">
        <v>533.9</v>
      </c>
      <c r="S16" s="119">
        <v>685.5</v>
      </c>
      <c r="T16" s="105">
        <f>AVERAGE(Q16:S21)</f>
        <v>614.16666666666663</v>
      </c>
    </row>
    <row r="17" spans="1:20" ht="14">
      <c r="A17">
        <v>22</v>
      </c>
      <c r="B17" t="s">
        <v>52</v>
      </c>
      <c r="H17" s="25"/>
      <c r="I17" s="124"/>
      <c r="J17" s="115"/>
      <c r="K17" s="115"/>
      <c r="L17" s="106"/>
      <c r="M17" s="109"/>
      <c r="N17" s="115"/>
      <c r="O17" s="115"/>
      <c r="P17" s="106"/>
      <c r="Q17" s="109"/>
      <c r="R17" s="115"/>
      <c r="S17" s="115"/>
      <c r="T17" s="106"/>
    </row>
    <row r="18" spans="1:20" ht="14">
      <c r="A18">
        <v>24</v>
      </c>
      <c r="B18" t="s">
        <v>53</v>
      </c>
      <c r="H18" s="25"/>
      <c r="I18" s="124"/>
      <c r="J18" s="115"/>
      <c r="K18" s="115"/>
      <c r="L18" s="106"/>
      <c r="M18" s="109"/>
      <c r="N18" s="115"/>
      <c r="O18" s="115"/>
      <c r="P18" s="106"/>
      <c r="Q18" s="109"/>
      <c r="R18" s="115"/>
      <c r="S18" s="115"/>
      <c r="T18" s="106"/>
    </row>
    <row r="19" spans="1:20" ht="14">
      <c r="A19">
        <v>27</v>
      </c>
      <c r="B19" t="s">
        <v>63</v>
      </c>
      <c r="H19" s="25"/>
      <c r="I19" s="124"/>
      <c r="J19" s="115"/>
      <c r="K19" s="115"/>
      <c r="L19" s="106"/>
      <c r="M19" s="109"/>
      <c r="N19" s="115"/>
      <c r="O19" s="115"/>
      <c r="P19" s="106"/>
      <c r="Q19" s="109"/>
      <c r="R19" s="115"/>
      <c r="S19" s="115"/>
      <c r="T19" s="106"/>
    </row>
    <row r="20" spans="1:20" ht="14">
      <c r="A20">
        <f>SUM(A17:A19)</f>
        <v>73</v>
      </c>
      <c r="B20" t="s">
        <v>72</v>
      </c>
      <c r="C20" t="s">
        <v>73</v>
      </c>
      <c r="H20" s="25"/>
      <c r="I20" s="124"/>
      <c r="J20" s="115"/>
      <c r="K20" s="115"/>
      <c r="L20" s="106"/>
      <c r="M20" s="109"/>
      <c r="N20" s="115"/>
      <c r="O20" s="115"/>
      <c r="P20" s="106"/>
      <c r="Q20" s="109"/>
      <c r="R20" s="115"/>
      <c r="S20" s="115"/>
      <c r="T20" s="106"/>
    </row>
    <row r="21" spans="1:20" ht="15" thickBot="1">
      <c r="A21" t="s">
        <v>55</v>
      </c>
      <c r="H21" s="30"/>
      <c r="I21" s="125"/>
      <c r="J21" s="116"/>
      <c r="K21" s="116"/>
      <c r="L21" s="112"/>
      <c r="M21" s="110"/>
      <c r="N21" s="116"/>
      <c r="O21" s="116"/>
      <c r="P21" s="112"/>
      <c r="Q21" s="118"/>
      <c r="R21" s="120"/>
      <c r="S21" s="120"/>
      <c r="T21" s="107"/>
    </row>
    <row r="22" spans="1:20" ht="14">
      <c r="A22" s="5" t="s">
        <v>60</v>
      </c>
      <c r="H22" s="35" t="s">
        <v>131</v>
      </c>
      <c r="I22" s="126">
        <v>33.799999999999997</v>
      </c>
      <c r="J22" s="119">
        <v>33.799999999999997</v>
      </c>
      <c r="K22" s="119">
        <v>33.799999999999997</v>
      </c>
      <c r="L22" s="105">
        <f>AVERAGE(I22:K27)</f>
        <v>33.799999999999997</v>
      </c>
      <c r="M22" s="117">
        <v>27.8</v>
      </c>
      <c r="N22" s="119">
        <v>27.9</v>
      </c>
      <c r="O22" s="119">
        <v>27.9</v>
      </c>
      <c r="P22" s="105">
        <f>AVERAGE(M22:O27)</f>
        <v>27.866666666666664</v>
      </c>
      <c r="Q22" s="108">
        <v>504.6</v>
      </c>
      <c r="R22" s="114">
        <v>500.3</v>
      </c>
      <c r="S22" s="114">
        <v>620</v>
      </c>
      <c r="T22" s="111">
        <f>AVERAGE(Q22:S27)</f>
        <v>541.63333333333333</v>
      </c>
    </row>
    <row r="23" spans="1:20" ht="14">
      <c r="G23">
        <f>AVERAGE(33.63,34.77,33.77,33.8,33.9,33.9,33.87,33.9,33.8)</f>
        <v>33.926666666666669</v>
      </c>
      <c r="H23" s="25"/>
      <c r="I23" s="124"/>
      <c r="J23" s="115"/>
      <c r="K23" s="115"/>
      <c r="L23" s="106"/>
      <c r="M23" s="109"/>
      <c r="N23" s="115"/>
      <c r="O23" s="115"/>
      <c r="P23" s="106"/>
      <c r="Q23" s="109"/>
      <c r="R23" s="115"/>
      <c r="S23" s="115"/>
      <c r="T23" s="106"/>
    </row>
    <row r="24" spans="1:20" ht="14">
      <c r="A24" t="s">
        <v>56</v>
      </c>
      <c r="H24" s="25"/>
      <c r="I24" s="124"/>
      <c r="J24" s="115"/>
      <c r="K24" s="115"/>
      <c r="L24" s="106"/>
      <c r="M24" s="109"/>
      <c r="N24" s="115"/>
      <c r="O24" s="115"/>
      <c r="P24" s="106"/>
      <c r="Q24" s="109"/>
      <c r="R24" s="115"/>
      <c r="S24" s="115"/>
      <c r="T24" s="106"/>
    </row>
    <row r="25" spans="1:20" ht="14">
      <c r="A25" t="s">
        <v>61</v>
      </c>
      <c r="H25" s="25"/>
      <c r="I25" s="124"/>
      <c r="J25" s="115"/>
      <c r="K25" s="115"/>
      <c r="L25" s="106"/>
      <c r="M25" s="109"/>
      <c r="N25" s="115"/>
      <c r="O25" s="115"/>
      <c r="P25" s="106"/>
      <c r="Q25" s="109"/>
      <c r="R25" s="115"/>
      <c r="S25" s="115"/>
      <c r="T25" s="106"/>
    </row>
    <row r="26" spans="1:20" ht="14">
      <c r="H26" s="25"/>
      <c r="I26" s="124"/>
      <c r="J26" s="115"/>
      <c r="K26" s="115"/>
      <c r="L26" s="106"/>
      <c r="M26" s="109"/>
      <c r="N26" s="115"/>
      <c r="O26" s="115"/>
      <c r="P26" s="106"/>
      <c r="Q26" s="109"/>
      <c r="R26" s="115"/>
      <c r="S26" s="115"/>
      <c r="T26" s="106"/>
    </row>
    <row r="27" spans="1:20" ht="15" thickBot="1">
      <c r="H27" s="40"/>
      <c r="I27" s="127"/>
      <c r="J27" s="120"/>
      <c r="K27" s="120"/>
      <c r="L27" s="107"/>
      <c r="M27" s="118"/>
      <c r="N27" s="120"/>
      <c r="O27" s="120"/>
      <c r="P27" s="107"/>
      <c r="Q27" s="110"/>
      <c r="R27" s="116"/>
      <c r="S27" s="116"/>
      <c r="T27" s="112"/>
    </row>
    <row r="28" spans="1:20" ht="14">
      <c r="H28" s="20" t="s">
        <v>132</v>
      </c>
      <c r="I28" s="123">
        <v>33.9</v>
      </c>
      <c r="J28" s="114">
        <v>33.9</v>
      </c>
      <c r="K28" s="114">
        <v>33.9</v>
      </c>
      <c r="L28" s="111">
        <f>AVERAGE(I28:K33)</f>
        <v>33.9</v>
      </c>
      <c r="M28" s="108">
        <v>27.9</v>
      </c>
      <c r="N28" s="114">
        <v>28</v>
      </c>
      <c r="O28" s="114">
        <v>28</v>
      </c>
      <c r="P28" s="111">
        <f>AVERAGE(M28:O33)</f>
        <v>27.966666666666669</v>
      </c>
      <c r="Q28" s="117">
        <v>256.7</v>
      </c>
      <c r="R28" s="119">
        <v>232.8</v>
      </c>
      <c r="S28" s="119">
        <v>289.39999999999998</v>
      </c>
      <c r="T28" s="105">
        <f>AVERAGE(Q28:S33)</f>
        <v>259.63333333333333</v>
      </c>
    </row>
    <row r="29" spans="1:20" ht="14">
      <c r="H29" s="25"/>
      <c r="I29" s="124"/>
      <c r="J29" s="115"/>
      <c r="K29" s="115"/>
      <c r="L29" s="106"/>
      <c r="M29" s="109"/>
      <c r="N29" s="115"/>
      <c r="O29" s="115"/>
      <c r="P29" s="106"/>
      <c r="Q29" s="109"/>
      <c r="R29" s="115"/>
      <c r="S29" s="115"/>
      <c r="T29" s="106"/>
    </row>
    <row r="30" spans="1:20" ht="14">
      <c r="H30" s="25"/>
      <c r="I30" s="124"/>
      <c r="J30" s="115"/>
      <c r="K30" s="115"/>
      <c r="L30" s="106"/>
      <c r="M30" s="109"/>
      <c r="N30" s="115"/>
      <c r="O30" s="115"/>
      <c r="P30" s="106"/>
      <c r="Q30" s="109"/>
      <c r="R30" s="115"/>
      <c r="S30" s="115"/>
      <c r="T30" s="106"/>
    </row>
    <row r="31" spans="1:20" ht="14">
      <c r="H31" s="25"/>
      <c r="I31" s="124"/>
      <c r="J31" s="115"/>
      <c r="K31" s="115"/>
      <c r="L31" s="106"/>
      <c r="M31" s="109"/>
      <c r="N31" s="115"/>
      <c r="O31" s="115"/>
      <c r="P31" s="106"/>
      <c r="Q31" s="109"/>
      <c r="R31" s="115"/>
      <c r="S31" s="115"/>
      <c r="T31" s="106"/>
    </row>
    <row r="32" spans="1:20" ht="14">
      <c r="H32" s="25"/>
      <c r="I32" s="124"/>
      <c r="J32" s="115"/>
      <c r="K32" s="115"/>
      <c r="L32" s="106"/>
      <c r="M32" s="109"/>
      <c r="N32" s="115"/>
      <c r="O32" s="115"/>
      <c r="P32" s="106"/>
      <c r="Q32" s="109"/>
      <c r="R32" s="115"/>
      <c r="S32" s="115"/>
      <c r="T32" s="106"/>
    </row>
    <row r="33" spans="8:20" ht="15" thickBot="1">
      <c r="H33" s="30"/>
      <c r="I33" s="125"/>
      <c r="J33" s="116"/>
      <c r="K33" s="116"/>
      <c r="L33" s="112"/>
      <c r="M33" s="110"/>
      <c r="N33" s="116"/>
      <c r="O33" s="116"/>
      <c r="P33" s="112"/>
      <c r="Q33" s="118"/>
      <c r="R33" s="120"/>
      <c r="S33" s="120"/>
      <c r="T33" s="107"/>
    </row>
    <row r="34" spans="8:20" ht="14">
      <c r="H34" s="35" t="s">
        <v>133</v>
      </c>
      <c r="I34" s="126">
        <v>33.9</v>
      </c>
      <c r="J34" s="119">
        <v>33.9</v>
      </c>
      <c r="K34" s="119">
        <v>33.9</v>
      </c>
      <c r="L34" s="105">
        <f>AVERAGE(I34:K39)</f>
        <v>33.9</v>
      </c>
      <c r="M34" s="117">
        <v>28</v>
      </c>
      <c r="N34" s="119">
        <v>28</v>
      </c>
      <c r="O34" s="119">
        <v>28</v>
      </c>
      <c r="P34" s="105">
        <f>AVERAGE(M34:O39)</f>
        <v>28</v>
      </c>
      <c r="Q34" s="108">
        <v>173</v>
      </c>
      <c r="R34" s="114">
        <v>148.30000000000001</v>
      </c>
      <c r="S34" s="114">
        <v>151.6</v>
      </c>
      <c r="T34" s="111">
        <f>AVERAGE(Q34:S39)</f>
        <v>157.63333333333333</v>
      </c>
    </row>
    <row r="35" spans="8:20" ht="14">
      <c r="H35" s="25"/>
      <c r="I35" s="124"/>
      <c r="J35" s="115"/>
      <c r="K35" s="115"/>
      <c r="L35" s="106"/>
      <c r="M35" s="109"/>
      <c r="N35" s="115"/>
      <c r="O35" s="115"/>
      <c r="P35" s="106"/>
      <c r="Q35" s="109"/>
      <c r="R35" s="115"/>
      <c r="S35" s="115"/>
      <c r="T35" s="106"/>
    </row>
    <row r="36" spans="8:20" ht="14">
      <c r="H36" s="25"/>
      <c r="I36" s="124"/>
      <c r="J36" s="115"/>
      <c r="K36" s="115"/>
      <c r="L36" s="106"/>
      <c r="M36" s="109"/>
      <c r="N36" s="115"/>
      <c r="O36" s="115"/>
      <c r="P36" s="106"/>
      <c r="Q36" s="109"/>
      <c r="R36" s="115"/>
      <c r="S36" s="115"/>
      <c r="T36" s="106"/>
    </row>
    <row r="37" spans="8:20" ht="14">
      <c r="H37" s="25"/>
      <c r="I37" s="124"/>
      <c r="J37" s="115"/>
      <c r="K37" s="115"/>
      <c r="L37" s="106"/>
      <c r="M37" s="109"/>
      <c r="N37" s="115"/>
      <c r="O37" s="115"/>
      <c r="P37" s="106"/>
      <c r="Q37" s="109"/>
      <c r="R37" s="115"/>
      <c r="S37" s="115"/>
      <c r="T37" s="106"/>
    </row>
    <row r="38" spans="8:20" ht="14">
      <c r="H38" s="25"/>
      <c r="I38" s="124"/>
      <c r="J38" s="115"/>
      <c r="K38" s="115"/>
      <c r="L38" s="106"/>
      <c r="M38" s="109"/>
      <c r="N38" s="115"/>
      <c r="O38" s="115"/>
      <c r="P38" s="106"/>
      <c r="Q38" s="109"/>
      <c r="R38" s="115"/>
      <c r="S38" s="115"/>
      <c r="T38" s="106"/>
    </row>
    <row r="39" spans="8:20" ht="15" thickBot="1">
      <c r="H39" s="40"/>
      <c r="I39" s="127"/>
      <c r="J39" s="120"/>
      <c r="K39" s="120"/>
      <c r="L39" s="107"/>
      <c r="M39" s="118"/>
      <c r="N39" s="120"/>
      <c r="O39" s="120"/>
      <c r="P39" s="107"/>
      <c r="Q39" s="110"/>
      <c r="R39" s="116"/>
      <c r="S39" s="116"/>
      <c r="T39" s="112"/>
    </row>
    <row r="40" spans="8:20" ht="14">
      <c r="H40" s="20" t="s">
        <v>134</v>
      </c>
      <c r="I40" s="123">
        <v>33.799999999999997</v>
      </c>
      <c r="J40" s="114">
        <v>33.9</v>
      </c>
      <c r="K40" s="114">
        <v>33.9</v>
      </c>
      <c r="L40" s="111">
        <f>AVERAGE(I40:K45)</f>
        <v>33.866666666666667</v>
      </c>
      <c r="M40" s="108">
        <v>28</v>
      </c>
      <c r="N40" s="114">
        <v>28</v>
      </c>
      <c r="O40" s="114">
        <v>28</v>
      </c>
      <c r="P40" s="111">
        <f>AVERAGE(M40:O45)</f>
        <v>28</v>
      </c>
      <c r="Q40" s="117">
        <v>73.319999999999993</v>
      </c>
      <c r="R40" s="119">
        <v>88.62</v>
      </c>
      <c r="S40" s="119">
        <v>68.680000000000007</v>
      </c>
      <c r="T40" s="105">
        <f>AVERAGE(Q40:S45)</f>
        <v>76.873333333333335</v>
      </c>
    </row>
    <row r="41" spans="8:20" ht="14">
      <c r="H41" s="25"/>
      <c r="I41" s="124"/>
      <c r="J41" s="115"/>
      <c r="K41" s="115"/>
      <c r="L41" s="106"/>
      <c r="M41" s="109"/>
      <c r="N41" s="115"/>
      <c r="O41" s="115"/>
      <c r="P41" s="106"/>
      <c r="Q41" s="109"/>
      <c r="R41" s="115"/>
      <c r="S41" s="115"/>
      <c r="T41" s="106"/>
    </row>
    <row r="42" spans="8:20" ht="14">
      <c r="H42" s="25"/>
      <c r="I42" s="124"/>
      <c r="J42" s="115"/>
      <c r="K42" s="115"/>
      <c r="L42" s="106"/>
      <c r="M42" s="109"/>
      <c r="N42" s="115"/>
      <c r="O42" s="115"/>
      <c r="P42" s="106"/>
      <c r="Q42" s="109"/>
      <c r="R42" s="115"/>
      <c r="S42" s="115"/>
      <c r="T42" s="106"/>
    </row>
    <row r="43" spans="8:20" ht="14">
      <c r="H43" s="25"/>
      <c r="I43" s="124"/>
      <c r="J43" s="115"/>
      <c r="K43" s="115"/>
      <c r="L43" s="106"/>
      <c r="M43" s="109"/>
      <c r="N43" s="115"/>
      <c r="O43" s="115"/>
      <c r="P43" s="106"/>
      <c r="Q43" s="109"/>
      <c r="R43" s="115"/>
      <c r="S43" s="115"/>
      <c r="T43" s="106"/>
    </row>
    <row r="44" spans="8:20" ht="14">
      <c r="H44" s="25"/>
      <c r="I44" s="124"/>
      <c r="J44" s="115"/>
      <c r="K44" s="115"/>
      <c r="L44" s="106"/>
      <c r="M44" s="109"/>
      <c r="N44" s="115"/>
      <c r="O44" s="115"/>
      <c r="P44" s="106"/>
      <c r="Q44" s="109"/>
      <c r="R44" s="115"/>
      <c r="S44" s="115"/>
      <c r="T44" s="106"/>
    </row>
    <row r="45" spans="8:20" ht="15" thickBot="1">
      <c r="H45" s="30"/>
      <c r="I45" s="125"/>
      <c r="J45" s="116"/>
      <c r="K45" s="116"/>
      <c r="L45" s="112"/>
      <c r="M45" s="110"/>
      <c r="N45" s="116"/>
      <c r="O45" s="116"/>
      <c r="P45" s="112"/>
      <c r="Q45" s="118"/>
      <c r="R45" s="120"/>
      <c r="S45" s="120"/>
      <c r="T45" s="107"/>
    </row>
    <row r="46" spans="8:20" ht="14">
      <c r="H46" s="35" t="s">
        <v>135</v>
      </c>
      <c r="I46" s="126">
        <v>33.9</v>
      </c>
      <c r="J46" s="119">
        <v>33.9</v>
      </c>
      <c r="K46" s="119">
        <v>33.9</v>
      </c>
      <c r="L46" s="105">
        <f>AVERAGE(I46:K51)</f>
        <v>33.9</v>
      </c>
      <c r="M46" s="117">
        <v>27.9</v>
      </c>
      <c r="N46" s="119">
        <v>28</v>
      </c>
      <c r="O46" s="119">
        <v>28</v>
      </c>
      <c r="P46" s="105">
        <f>AVERAGE(M46:O51)</f>
        <v>27.966666666666669</v>
      </c>
      <c r="Q46" s="108">
        <v>33.93</v>
      </c>
      <c r="R46" s="114">
        <v>32.76</v>
      </c>
      <c r="S46" s="114">
        <v>26.51</v>
      </c>
      <c r="T46" s="111">
        <f>AVERAGE(Q46:S51)</f>
        <v>31.066666666666666</v>
      </c>
    </row>
    <row r="47" spans="8:20" ht="14">
      <c r="H47" s="25"/>
      <c r="I47" s="124"/>
      <c r="J47" s="115"/>
      <c r="K47" s="115"/>
      <c r="L47" s="106"/>
      <c r="M47" s="109"/>
      <c r="N47" s="115"/>
      <c r="O47" s="115"/>
      <c r="P47" s="106"/>
      <c r="Q47" s="109"/>
      <c r="R47" s="115"/>
      <c r="S47" s="115"/>
      <c r="T47" s="106"/>
    </row>
    <row r="48" spans="8:20" ht="14">
      <c r="H48" s="25"/>
      <c r="I48" s="124"/>
      <c r="J48" s="115"/>
      <c r="K48" s="115"/>
      <c r="L48" s="106"/>
      <c r="M48" s="109"/>
      <c r="N48" s="115"/>
      <c r="O48" s="115"/>
      <c r="P48" s="106"/>
      <c r="Q48" s="109"/>
      <c r="R48" s="115"/>
      <c r="S48" s="115"/>
      <c r="T48" s="106"/>
    </row>
    <row r="49" spans="8:20" ht="14">
      <c r="H49" s="25"/>
      <c r="I49" s="124"/>
      <c r="J49" s="115"/>
      <c r="K49" s="115"/>
      <c r="L49" s="106"/>
      <c r="M49" s="109"/>
      <c r="N49" s="115"/>
      <c r="O49" s="115"/>
      <c r="P49" s="106"/>
      <c r="Q49" s="109"/>
      <c r="R49" s="115"/>
      <c r="S49" s="115"/>
      <c r="T49" s="106"/>
    </row>
    <row r="50" spans="8:20" ht="14">
      <c r="H50" s="25"/>
      <c r="I50" s="124"/>
      <c r="J50" s="115"/>
      <c r="K50" s="115"/>
      <c r="L50" s="106"/>
      <c r="M50" s="109"/>
      <c r="N50" s="115"/>
      <c r="O50" s="115"/>
      <c r="P50" s="106"/>
      <c r="Q50" s="109"/>
      <c r="R50" s="115"/>
      <c r="S50" s="115"/>
      <c r="T50" s="106"/>
    </row>
    <row r="51" spans="8:20" ht="15" thickBot="1">
      <c r="H51" s="40"/>
      <c r="I51" s="127"/>
      <c r="J51" s="120"/>
      <c r="K51" s="120"/>
      <c r="L51" s="107"/>
      <c r="M51" s="118"/>
      <c r="N51" s="120"/>
      <c r="O51" s="120"/>
      <c r="P51" s="107"/>
      <c r="Q51" s="110"/>
      <c r="R51" s="116"/>
      <c r="S51" s="116"/>
      <c r="T51" s="112"/>
    </row>
    <row r="52" spans="8:20" ht="14">
      <c r="H52" s="20" t="s">
        <v>136</v>
      </c>
      <c r="I52" s="123">
        <v>33.6</v>
      </c>
      <c r="J52" s="114">
        <v>33.9</v>
      </c>
      <c r="K52" s="114">
        <v>33.9</v>
      </c>
      <c r="L52" s="111">
        <f>AVERAGE(I52:K57)</f>
        <v>33.800000000000004</v>
      </c>
      <c r="M52" s="108">
        <v>28</v>
      </c>
      <c r="N52" s="114">
        <v>27.9</v>
      </c>
      <c r="O52" s="114">
        <v>27.9</v>
      </c>
      <c r="P52" s="111">
        <f>AVERAGE(M52:O57)</f>
        <v>27.933333333333334</v>
      </c>
      <c r="Q52" s="117">
        <v>7.05</v>
      </c>
      <c r="R52" s="119">
        <v>6.6769999999999996</v>
      </c>
      <c r="S52" s="119">
        <v>6.5170000000000003</v>
      </c>
      <c r="T52" s="105">
        <f>AVERAGE(Q52:S57)</f>
        <v>6.7480000000000002</v>
      </c>
    </row>
    <row r="53" spans="8:20" ht="14">
      <c r="H53" s="25"/>
      <c r="I53" s="124"/>
      <c r="J53" s="115"/>
      <c r="K53" s="115"/>
      <c r="L53" s="106"/>
      <c r="M53" s="109"/>
      <c r="N53" s="115"/>
      <c r="O53" s="115"/>
      <c r="P53" s="106"/>
      <c r="Q53" s="109"/>
      <c r="R53" s="115"/>
      <c r="S53" s="115"/>
      <c r="T53" s="106"/>
    </row>
    <row r="54" spans="8:20" ht="14">
      <c r="H54" s="25"/>
      <c r="I54" s="124"/>
      <c r="J54" s="115"/>
      <c r="K54" s="115"/>
      <c r="L54" s="106"/>
      <c r="M54" s="109"/>
      <c r="N54" s="115"/>
      <c r="O54" s="115"/>
      <c r="P54" s="106"/>
      <c r="Q54" s="109"/>
      <c r="R54" s="115"/>
      <c r="S54" s="115"/>
      <c r="T54" s="106"/>
    </row>
    <row r="55" spans="8:20" ht="14">
      <c r="H55" s="25"/>
      <c r="I55" s="124"/>
      <c r="J55" s="115"/>
      <c r="K55" s="115"/>
      <c r="L55" s="106"/>
      <c r="M55" s="109"/>
      <c r="N55" s="115"/>
      <c r="O55" s="115"/>
      <c r="P55" s="106"/>
      <c r="Q55" s="109"/>
      <c r="R55" s="115"/>
      <c r="S55" s="115"/>
      <c r="T55" s="106"/>
    </row>
    <row r="56" spans="8:20" ht="14">
      <c r="H56" s="25"/>
      <c r="I56" s="124"/>
      <c r="J56" s="115"/>
      <c r="K56" s="115"/>
      <c r="L56" s="106"/>
      <c r="M56" s="109"/>
      <c r="N56" s="115"/>
      <c r="O56" s="115"/>
      <c r="P56" s="106"/>
      <c r="Q56" s="109"/>
      <c r="R56" s="115"/>
      <c r="S56" s="115"/>
      <c r="T56" s="106"/>
    </row>
    <row r="57" spans="8:20" ht="15" thickBot="1">
      <c r="H57" s="40"/>
      <c r="I57" s="127"/>
      <c r="J57" s="120"/>
      <c r="K57" s="120"/>
      <c r="L57" s="107"/>
      <c r="M57" s="118"/>
      <c r="N57" s="120"/>
      <c r="O57" s="120"/>
      <c r="P57" s="107"/>
      <c r="Q57" s="118"/>
      <c r="R57" s="120"/>
      <c r="S57" s="120"/>
      <c r="T57" s="107"/>
    </row>
  </sheetData>
  <mergeCells count="113">
    <mergeCell ref="I46:I51"/>
    <mergeCell ref="J46:J51"/>
    <mergeCell ref="K46:K51"/>
    <mergeCell ref="L46:L51"/>
    <mergeCell ref="M46:M51"/>
    <mergeCell ref="N46:N51"/>
    <mergeCell ref="O46:O51"/>
    <mergeCell ref="P46:P51"/>
    <mergeCell ref="O52:O57"/>
    <mergeCell ref="P52:P57"/>
    <mergeCell ref="I52:I57"/>
    <mergeCell ref="J52:J57"/>
    <mergeCell ref="K52:K57"/>
    <mergeCell ref="L52:L57"/>
    <mergeCell ref="M52:M57"/>
    <mergeCell ref="N52:N57"/>
    <mergeCell ref="I34:I39"/>
    <mergeCell ref="J34:J39"/>
    <mergeCell ref="K34:K39"/>
    <mergeCell ref="L34:L39"/>
    <mergeCell ref="M34:M39"/>
    <mergeCell ref="N34:N39"/>
    <mergeCell ref="O34:O39"/>
    <mergeCell ref="P34:P39"/>
    <mergeCell ref="I40:I45"/>
    <mergeCell ref="J40:J45"/>
    <mergeCell ref="K40:K45"/>
    <mergeCell ref="L40:L45"/>
    <mergeCell ref="M40:M45"/>
    <mergeCell ref="N40:N45"/>
    <mergeCell ref="O40:O45"/>
    <mergeCell ref="P40:P45"/>
    <mergeCell ref="I22:I27"/>
    <mergeCell ref="J22:J27"/>
    <mergeCell ref="K22:K27"/>
    <mergeCell ref="L22:L27"/>
    <mergeCell ref="M22:M27"/>
    <mergeCell ref="N22:N27"/>
    <mergeCell ref="O22:O27"/>
    <mergeCell ref="P22:P27"/>
    <mergeCell ref="I28:I33"/>
    <mergeCell ref="J28:J33"/>
    <mergeCell ref="K28:K33"/>
    <mergeCell ref="L28:L33"/>
    <mergeCell ref="M28:M33"/>
    <mergeCell ref="N28:N33"/>
    <mergeCell ref="O28:O33"/>
    <mergeCell ref="P28:P33"/>
    <mergeCell ref="I10:I15"/>
    <mergeCell ref="J10:J15"/>
    <mergeCell ref="K10:K15"/>
    <mergeCell ref="L10:L15"/>
    <mergeCell ref="M10:M15"/>
    <mergeCell ref="N10:N15"/>
    <mergeCell ref="O10:O15"/>
    <mergeCell ref="P10:P15"/>
    <mergeCell ref="I16:I21"/>
    <mergeCell ref="J16:J21"/>
    <mergeCell ref="K16:K21"/>
    <mergeCell ref="L16:L21"/>
    <mergeCell ref="M16:M21"/>
    <mergeCell ref="N16:N21"/>
    <mergeCell ref="O16:O21"/>
    <mergeCell ref="P16:P21"/>
    <mergeCell ref="I1:P1"/>
    <mergeCell ref="I2:L2"/>
    <mergeCell ref="M2:P2"/>
    <mergeCell ref="H1:H3"/>
    <mergeCell ref="I4:I9"/>
    <mergeCell ref="J4:J9"/>
    <mergeCell ref="K4:K9"/>
    <mergeCell ref="L4:L9"/>
    <mergeCell ref="M4:M9"/>
    <mergeCell ref="N4:N9"/>
    <mergeCell ref="O4:O9"/>
    <mergeCell ref="P4:P9"/>
    <mergeCell ref="Q52:Q57"/>
    <mergeCell ref="R52:R57"/>
    <mergeCell ref="S52:S57"/>
    <mergeCell ref="T52:T57"/>
    <mergeCell ref="Q40:Q45"/>
    <mergeCell ref="R40:R45"/>
    <mergeCell ref="S40:S45"/>
    <mergeCell ref="S10:S15"/>
    <mergeCell ref="Q16:Q21"/>
    <mergeCell ref="R16:R21"/>
    <mergeCell ref="S16:S21"/>
    <mergeCell ref="T16:T21"/>
    <mergeCell ref="R34:R39"/>
    <mergeCell ref="S34:S39"/>
    <mergeCell ref="T34:T39"/>
    <mergeCell ref="Q22:Q27"/>
    <mergeCell ref="T40:T45"/>
    <mergeCell ref="Q46:Q51"/>
    <mergeCell ref="R46:R51"/>
    <mergeCell ref="S46:S51"/>
    <mergeCell ref="T46:T51"/>
    <mergeCell ref="Q28:Q33"/>
    <mergeCell ref="R28:R33"/>
    <mergeCell ref="S28:S33"/>
    <mergeCell ref="T28:T33"/>
    <mergeCell ref="Q34:Q39"/>
    <mergeCell ref="T10:T15"/>
    <mergeCell ref="Q2:T2"/>
    <mergeCell ref="R22:R27"/>
    <mergeCell ref="S22:S27"/>
    <mergeCell ref="T22:T27"/>
    <mergeCell ref="Q4:Q9"/>
    <mergeCell ref="R4:R9"/>
    <mergeCell ref="S4:S9"/>
    <mergeCell ref="T4:T9"/>
    <mergeCell ref="Q10:Q15"/>
    <mergeCell ref="R10:R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LTTE</vt:lpstr>
      <vt:lpstr>Pi</vt:lpstr>
      <vt:lpstr>batfish</vt:lpstr>
    </vt:vector>
  </TitlesOfParts>
  <Company>National Museum of Marine Biology and Aquarium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Mayfield</dc:creator>
  <cp:lastModifiedBy>Anderson Mayfield</cp:lastModifiedBy>
  <cp:lastPrinted>2011-05-01T08:18:53Z</cp:lastPrinted>
  <dcterms:created xsi:type="dcterms:W3CDTF">2011-03-25T03:39:54Z</dcterms:created>
  <dcterms:modified xsi:type="dcterms:W3CDTF">2013-05-22T03:01:10Z</dcterms:modified>
</cp:coreProperties>
</file>